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OneDrive\Pulpit\blog\"/>
    </mc:Choice>
  </mc:AlternateContent>
  <xr:revisionPtr revIDLastSave="0" documentId="13_ncr:1_{FD532499-61FB-4069-8E80-6229E7B47D70}" xr6:coauthVersionLast="47" xr6:coauthVersionMax="47" xr10:uidLastSave="{00000000-0000-0000-0000-000000000000}"/>
  <bookViews>
    <workbookView xWindow="-108" yWindow="-108" windowWidth="23256" windowHeight="12576" xr2:uid="{E0A92EF2-C65C-4BB3-87CA-058C4503901D}"/>
  </bookViews>
  <sheets>
    <sheet name="Wolność finansow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D11" i="2"/>
  <c r="AN11" i="2" s="1"/>
  <c r="C11" i="2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C34" i="2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AN12" i="2"/>
  <c r="AN13" i="2" s="1"/>
  <c r="AN14" i="2" s="1"/>
  <c r="F11" i="2"/>
  <c r="D12" i="2" l="1"/>
  <c r="AP12" i="2"/>
  <c r="AN15" i="2"/>
  <c r="G11" i="2"/>
  <c r="AN16" i="2" l="1"/>
  <c r="H11" i="2"/>
  <c r="I11" i="2" s="1"/>
  <c r="F12" i="2"/>
  <c r="AP13" i="2" l="1"/>
  <c r="D13" i="2"/>
  <c r="G12" i="2"/>
  <c r="H12" i="2" s="1"/>
  <c r="I12" i="2" s="1"/>
  <c r="AO12" i="2"/>
  <c r="AN17" i="2"/>
  <c r="F13" i="2" l="1"/>
  <c r="D14" i="2" s="1"/>
  <c r="AN18" i="2"/>
  <c r="F14" i="2" l="1"/>
  <c r="D15" i="2" s="1"/>
  <c r="AP14" i="2"/>
  <c r="G13" i="2"/>
  <c r="H13" i="2" s="1"/>
  <c r="I13" i="2" s="1"/>
  <c r="AO13" i="2"/>
  <c r="AN19" i="2"/>
  <c r="AP15" i="2" l="1"/>
  <c r="G14" i="2"/>
  <c r="H14" i="2" s="1"/>
  <c r="I14" i="2" s="1"/>
  <c r="AO14" i="2"/>
  <c r="AN20" i="2"/>
  <c r="F15" i="2"/>
  <c r="D16" i="2" s="1"/>
  <c r="AP16" i="2" l="1"/>
  <c r="G15" i="2"/>
  <c r="H15" i="2" s="1"/>
  <c r="I15" i="2" s="1"/>
  <c r="AN21" i="2"/>
  <c r="AO15" i="2" l="1"/>
  <c r="AN22" i="2"/>
  <c r="F16" i="2"/>
  <c r="D17" i="2" s="1"/>
  <c r="G16" i="2" l="1"/>
  <c r="AP17" i="2"/>
  <c r="AO16" i="2"/>
  <c r="AN23" i="2"/>
  <c r="F17" i="2" l="1"/>
  <c r="D18" i="2" s="1"/>
  <c r="AN24" i="2"/>
  <c r="H16" i="2"/>
  <c r="I16" i="2" s="1"/>
  <c r="AP18" i="2" l="1"/>
  <c r="F18" i="2"/>
  <c r="G17" i="2"/>
  <c r="H17" i="2" s="1"/>
  <c r="I17" i="2" s="1"/>
  <c r="AN25" i="2"/>
  <c r="AP19" i="2" l="1"/>
  <c r="D19" i="2"/>
  <c r="F19" i="2" s="1"/>
  <c r="G18" i="2"/>
  <c r="H18" i="2" s="1"/>
  <c r="I18" i="2" s="1"/>
  <c r="AO17" i="2"/>
  <c r="AN26" i="2"/>
  <c r="AP20" i="2" l="1"/>
  <c r="D20" i="2"/>
  <c r="G19" i="2"/>
  <c r="H19" i="2" s="1"/>
  <c r="I19" i="2" s="1"/>
  <c r="AO19" i="2"/>
  <c r="AO18" i="2"/>
  <c r="AN27" i="2"/>
  <c r="AN28" i="2" l="1"/>
  <c r="F20" i="2"/>
  <c r="D21" i="2" s="1"/>
  <c r="G20" i="2" l="1"/>
  <c r="AP21" i="2"/>
  <c r="AN29" i="2"/>
  <c r="AO20" i="2" l="1"/>
  <c r="AN30" i="2"/>
  <c r="H20" i="2"/>
  <c r="I20" i="2" s="1"/>
  <c r="F21" i="2"/>
  <c r="G21" i="2" l="1"/>
  <c r="H21" i="2" s="1"/>
  <c r="I21" i="2" s="1"/>
  <c r="D22" i="2"/>
  <c r="AP22" i="2"/>
  <c r="AN31" i="2"/>
  <c r="AO21" i="2" l="1"/>
  <c r="AN32" i="2"/>
  <c r="F22" i="2"/>
  <c r="D23" i="2" s="1"/>
  <c r="G22" i="2" l="1"/>
  <c r="AP23" i="2"/>
  <c r="AO22" i="2"/>
  <c r="AN33" i="2"/>
  <c r="F23" i="2" l="1"/>
  <c r="D24" i="2" s="1"/>
  <c r="AN34" i="2"/>
  <c r="H22" i="2"/>
  <c r="I22" i="2" s="1"/>
  <c r="AP24" i="2" l="1"/>
  <c r="F24" i="2"/>
  <c r="D25" i="2" s="1"/>
  <c r="G23" i="2"/>
  <c r="H23" i="2" s="1"/>
  <c r="I23" i="2" s="1"/>
  <c r="AN35" i="2"/>
  <c r="AP25" i="2" l="1"/>
  <c r="AO23" i="2"/>
  <c r="G24" i="2"/>
  <c r="H24" i="2" s="1"/>
  <c r="I24" i="2" s="1"/>
  <c r="AN36" i="2"/>
  <c r="F25" i="2"/>
  <c r="AP26" i="2" l="1"/>
  <c r="D26" i="2"/>
  <c r="G25" i="2"/>
  <c r="AO24" i="2"/>
  <c r="AN37" i="2"/>
  <c r="F26" i="2" l="1"/>
  <c r="D27" i="2" s="1"/>
  <c r="AO25" i="2"/>
  <c r="AN38" i="2"/>
  <c r="H25" i="2"/>
  <c r="I25" i="2" s="1"/>
  <c r="G26" i="2" l="1"/>
  <c r="H26" i="2" s="1"/>
  <c r="I26" i="2" s="1"/>
  <c r="AP27" i="2"/>
  <c r="F27" i="2"/>
  <c r="D28" i="2" s="1"/>
  <c r="AO26" i="2"/>
  <c r="AN39" i="2"/>
  <c r="G27" i="2" l="1"/>
  <c r="AP28" i="2"/>
  <c r="AN40" i="2"/>
  <c r="F28" i="2" l="1"/>
  <c r="AO27" i="2"/>
  <c r="AN41" i="2"/>
  <c r="H27" i="2"/>
  <c r="I27" i="2" s="1"/>
  <c r="G28" i="2" l="1"/>
  <c r="H28" i="2" s="1"/>
  <c r="I28" i="2" s="1"/>
  <c r="D29" i="2"/>
  <c r="F29" i="2" s="1"/>
  <c r="AP29" i="2"/>
  <c r="AN42" i="2"/>
  <c r="G29" i="2" l="1"/>
  <c r="H29" i="2" s="1"/>
  <c r="I29" i="2" s="1"/>
  <c r="D30" i="2"/>
  <c r="AP30" i="2"/>
  <c r="AO28" i="2"/>
  <c r="AN43" i="2"/>
  <c r="F30" i="2" l="1"/>
  <c r="AP31" i="2" s="1"/>
  <c r="G30" i="2"/>
  <c r="AO29" i="2"/>
  <c r="AN44" i="2"/>
  <c r="D31" i="2" l="1"/>
  <c r="F31" i="2" s="1"/>
  <c r="D32" i="2" s="1"/>
  <c r="H30" i="2"/>
  <c r="I30" i="2" s="1"/>
  <c r="AO30" i="2"/>
  <c r="AN45" i="2"/>
  <c r="G31" i="2" l="1"/>
  <c r="F32" i="2"/>
  <c r="AP32" i="2"/>
  <c r="AO31" i="2"/>
  <c r="AN46" i="2"/>
  <c r="G32" i="2" l="1"/>
  <c r="H32" i="2" s="1"/>
  <c r="I32" i="2" s="1"/>
  <c r="H31" i="2"/>
  <c r="I31" i="2" s="1"/>
  <c r="D33" i="2"/>
  <c r="F33" i="2" s="1"/>
  <c r="AP33" i="2"/>
  <c r="AO32" i="2"/>
  <c r="G33" i="2" l="1"/>
  <c r="H33" i="2" s="1"/>
  <c r="I33" i="2" s="1"/>
  <c r="D34" i="2"/>
  <c r="AP34" i="2"/>
  <c r="F34" i="2" l="1"/>
  <c r="G34" i="2" s="1"/>
  <c r="H34" i="2" s="1"/>
  <c r="I34" i="2" s="1"/>
  <c r="AO33" i="2"/>
  <c r="D35" i="2" l="1"/>
  <c r="F35" i="2" s="1"/>
  <c r="G35" i="2" s="1"/>
  <c r="AP35" i="2"/>
  <c r="AO34" i="2"/>
  <c r="D36" i="2" l="1"/>
  <c r="AP36" i="2"/>
  <c r="AO35" i="2"/>
  <c r="H35" i="2"/>
  <c r="I35" i="2" s="1"/>
  <c r="F36" i="2" l="1"/>
  <c r="D37" i="2" s="1"/>
  <c r="AP37" i="2" l="1"/>
  <c r="G36" i="2"/>
  <c r="H36" i="2" s="1"/>
  <c r="I36" i="2" s="1"/>
  <c r="F37" i="2"/>
  <c r="D38" i="2" s="1"/>
  <c r="AP38" i="2" l="1"/>
  <c r="G37" i="2"/>
  <c r="H37" i="2" s="1"/>
  <c r="I37" i="2" s="1"/>
  <c r="AO36" i="2"/>
  <c r="AO37" i="2" l="1"/>
  <c r="F38" i="2"/>
  <c r="G38" i="2" l="1"/>
  <c r="H38" i="2" s="1"/>
  <c r="I38" i="2" s="1"/>
  <c r="D39" i="2"/>
  <c r="AP39" i="2"/>
  <c r="F39" i="2" l="1"/>
  <c r="G39" i="2" s="1"/>
  <c r="AO38" i="2"/>
  <c r="D40" i="2" l="1"/>
  <c r="F40" i="2" s="1"/>
  <c r="G40" i="2" s="1"/>
  <c r="AP40" i="2"/>
  <c r="AO39" i="2"/>
  <c r="H39" i="2"/>
  <c r="I39" i="2" s="1"/>
  <c r="D41" i="2" l="1"/>
  <c r="AP41" i="2"/>
  <c r="H40" i="2"/>
  <c r="I40" i="2" s="1"/>
  <c r="F41" i="2" l="1"/>
  <c r="G41" i="2" s="1"/>
  <c r="H41" i="2" s="1"/>
  <c r="I41" i="2" s="1"/>
  <c r="AO40" i="2"/>
  <c r="D42" i="2" l="1"/>
  <c r="F42" i="2" s="1"/>
  <c r="G42" i="2" s="1"/>
  <c r="AP42" i="2"/>
  <c r="AO41" i="2"/>
  <c r="D43" i="2" l="1"/>
  <c r="AP43" i="2"/>
  <c r="H42" i="2"/>
  <c r="I42" i="2" s="1"/>
  <c r="F43" i="2" l="1"/>
  <c r="G43" i="2" s="1"/>
  <c r="H43" i="2" s="1"/>
  <c r="I43" i="2" s="1"/>
  <c r="AO42" i="2"/>
  <c r="D44" i="2" l="1"/>
  <c r="F44" i="2" s="1"/>
  <c r="G44" i="2" s="1"/>
  <c r="AP44" i="2"/>
  <c r="AO43" i="2"/>
  <c r="D45" i="2" l="1"/>
  <c r="AP45" i="2"/>
  <c r="AO44" i="2" l="1"/>
  <c r="H44" i="2"/>
  <c r="I44" i="2" s="1"/>
  <c r="F45" i="2"/>
  <c r="G45" i="2" s="1"/>
  <c r="D46" i="2" l="1"/>
  <c r="AP46" i="2"/>
  <c r="H45" i="2"/>
  <c r="I45" i="2" s="1"/>
  <c r="AO45" i="2" l="1"/>
  <c r="F46" i="2"/>
  <c r="G46" i="2" s="1"/>
  <c r="AO46" i="2" l="1"/>
  <c r="H46" i="2"/>
  <c r="I46" i="2" s="1"/>
</calcChain>
</file>

<file path=xl/sharedStrings.xml><?xml version="1.0" encoding="utf-8"?>
<sst xmlns="http://schemas.openxmlformats.org/spreadsheetml/2006/main" count="30" uniqueCount="30">
  <si>
    <t>Obecna wartość aktywów</t>
  </si>
  <si>
    <t>Obecny wiek</t>
  </si>
  <si>
    <t>Wartość aktywów</t>
  </si>
  <si>
    <t>Dodatkowe oszczędności</t>
  </si>
  <si>
    <t>Przychody z aktywów miesięcznie</t>
  </si>
  <si>
    <t>Pozim wydatków miesięcznie</t>
  </si>
  <si>
    <t>Inflacja (oraz zakładany wzrost wartości aktywów)</t>
  </si>
  <si>
    <t>% wydatków pokrytych z aktywów</t>
  </si>
  <si>
    <t>Reinwestowanie przychodów z aktywów</t>
  </si>
  <si>
    <t>TAK</t>
  </si>
  <si>
    <t>Określ parametry w żółtych polach</t>
  </si>
  <si>
    <t>Założenia</t>
  </si>
  <si>
    <t>Przychody z aktywów w skali roku (netto) w stosunku do ich wartości</t>
  </si>
  <si>
    <t>zaczynamy</t>
  </si>
  <si>
    <t>dobry początek</t>
  </si>
  <si>
    <t>już jest nieźle</t>
  </si>
  <si>
    <t>to już pół drogi</t>
  </si>
  <si>
    <t>już bliżej niż dalej</t>
  </si>
  <si>
    <t>już prawie</t>
  </si>
  <si>
    <t>WOLNOŚĆ FINANSOWA</t>
  </si>
  <si>
    <t>STATUS</t>
  </si>
  <si>
    <t>Wiek</t>
  </si>
  <si>
    <t>Wpłaciłeś</t>
  </si>
  <si>
    <t>Wzrost wartości w wyniku inflacji</t>
  </si>
  <si>
    <t>Reinwestycja przychodów</t>
  </si>
  <si>
    <t>Pomocnicze</t>
  </si>
  <si>
    <t>Miesięczny poziom dochodów netto</t>
  </si>
  <si>
    <t>Wizualizacja</t>
  </si>
  <si>
    <t>Różnicę między dochodami, a wydatkami przeznaczasz na zakup aktywów
Twój dochód i wydatki rosną w tempie inflacji
Przychody generowane z aktywów (dywidenda, czynsz od najemców itd. reinewstujesz w aktywa lub wydajesz (co podniesie poziom Twoich wydatków) - opcja do wyboru
Wartość aktywów rośnie w tempie inflacji (wzrost wartosci nieruchomości, cen akcji itp)</t>
  </si>
  <si>
    <t>Miesięczny poziom wydatków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</si>
</sst>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[$zł-415]_-;\-* #,##0\ [$zł-415]_-;_-* &quot;-&quot;??\ [$zł-415]_-;_-@_-"/>
    <numFmt numFmtId="165" formatCode="0.0%"/>
    <numFmt numFmtId="166" formatCode="#,#0#&quot; &quot;\l\a\t"/>
    <numFmt numFmtId="167" formatCode="_-* #,##0\ [$zł-415]_-;\-* #,##0\ [$zł-415]_-;_-* &quot;-&quot;?\ [$zł-41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66" fontId="0" fillId="0" borderId="14" xfId="0" applyNumberFormat="1" applyBorder="1"/>
    <xf numFmtId="164" fontId="0" fillId="0" borderId="0" xfId="0" applyNumberFormat="1"/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9" fontId="2" fillId="0" borderId="10" xfId="1" applyFont="1" applyBorder="1" applyAlignment="1">
      <alignment horizontal="center" vertical="center"/>
    </xf>
    <xf numFmtId="166" fontId="0" fillId="0" borderId="15" xfId="0" applyNumberFormat="1" applyBorder="1"/>
    <xf numFmtId="164" fontId="0" fillId="0" borderId="16" xfId="0" applyNumberFormat="1" applyBorder="1"/>
    <xf numFmtId="164" fontId="0" fillId="0" borderId="16" xfId="0" applyNumberFormat="1" applyBorder="1" applyAlignment="1">
      <alignment horizontal="left"/>
    </xf>
    <xf numFmtId="167" fontId="0" fillId="0" borderId="16" xfId="0" applyNumberFormat="1" applyBorder="1" applyAlignment="1">
      <alignment horizontal="left"/>
    </xf>
    <xf numFmtId="9" fontId="2" fillId="0" borderId="17" xfId="1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166" fontId="0" fillId="0" borderId="11" xfId="0" applyNumberFormat="1" applyBorder="1"/>
    <xf numFmtId="164" fontId="0" fillId="0" borderId="12" xfId="0" applyNumberFormat="1" applyBorder="1"/>
    <xf numFmtId="164" fontId="0" fillId="0" borderId="12" xfId="0" applyNumberFormat="1" applyBorder="1" applyAlignment="1">
      <alignment horizontal="left"/>
    </xf>
    <xf numFmtId="167" fontId="0" fillId="0" borderId="12" xfId="0" applyNumberFormat="1" applyBorder="1" applyAlignment="1">
      <alignment horizontal="left"/>
    </xf>
    <xf numFmtId="9" fontId="2" fillId="0" borderId="13" xfId="1" applyFont="1" applyBorder="1" applyAlignment="1">
      <alignment horizontal="center" vertical="center"/>
    </xf>
    <xf numFmtId="0" fontId="4" fillId="0" borderId="1" xfId="0" applyFont="1" applyBorder="1"/>
    <xf numFmtId="166" fontId="0" fillId="2" borderId="4" xfId="0" applyNumberFormat="1" applyFill="1" applyBorder="1" applyAlignment="1" applyProtection="1">
      <alignment horizontal="right"/>
      <protection locked="0"/>
    </xf>
    <xf numFmtId="10" fontId="0" fillId="2" borderId="6" xfId="0" applyNumberFormat="1" applyFill="1" applyBorder="1" applyAlignment="1" applyProtection="1">
      <alignment horizontal="right"/>
      <protection locked="0"/>
    </xf>
    <xf numFmtId="10" fontId="0" fillId="2" borderId="9" xfId="0" applyNumberFormat="1" applyFill="1" applyBorder="1" applyAlignment="1" applyProtection="1">
      <alignment horizontal="right"/>
      <protection locked="0"/>
    </xf>
    <xf numFmtId="0" fontId="6" fillId="0" borderId="0" xfId="0" applyFont="1"/>
    <xf numFmtId="0" fontId="0" fillId="5" borderId="0" xfId="0" applyFill="1"/>
    <xf numFmtId="0" fontId="6" fillId="5" borderId="0" xfId="0" applyFont="1" applyFill="1"/>
    <xf numFmtId="0" fontId="0" fillId="5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64" fontId="6" fillId="5" borderId="0" xfId="0" applyNumberFormat="1" applyFont="1" applyFill="1"/>
    <xf numFmtId="167" fontId="6" fillId="5" borderId="0" xfId="0" applyNumberFormat="1" applyFont="1" applyFill="1"/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 applyAlignment="1">
      <alignment horizontal="left"/>
    </xf>
    <xf numFmtId="9" fontId="6" fillId="0" borderId="0" xfId="0" applyNumberFormat="1" applyFont="1"/>
  </cellXfs>
  <cellStyles count="2">
    <cellStyle name="Normalny" xfId="0" builtinId="0"/>
    <cellStyle name="Procentowy" xfId="1" builtinId="5"/>
  </cellStyles>
  <dxfs count="2">
    <dxf>
      <font>
        <b/>
        <i val="0"/>
        <color rgb="FF00B050"/>
      </font>
    </dxf>
    <dxf>
      <font>
        <b/>
        <i val="0"/>
        <strike val="0"/>
        <u val="double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Wolność</a:t>
            </a:r>
            <a:r>
              <a:rPr lang="pl-PL" baseline="0"/>
              <a:t> finansową osiągniesz gdy przychody z aktywów będą większe od Twoich wydatków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'Wolność finansowa'!$F$10</c:f>
              <c:strCache>
                <c:ptCount val="1"/>
                <c:pt idx="0">
                  <c:v>Przychody z aktywów miesięcznie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'Wolność finansowa'!$C$11:$C$46</c:f>
              <c:numCache>
                <c:formatCode>#\ #0#" "\l\a\t</c:formatCode>
                <c:ptCount val="36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</c:numCache>
            </c:numRef>
          </c:cat>
          <c:val>
            <c:numRef>
              <c:f>'Wolność finansowa'!$F$11:$F$46</c:f>
              <c:numCache>
                <c:formatCode>_-* #\ ##0\ [$zł-415]_-;\-* #\ ##0\ [$zł-415]_-;_-* "-"?\ [$zł-415]_-;_-@_-</c:formatCode>
                <c:ptCount val="36"/>
                <c:pt idx="0">
                  <c:v>33.333333333333336</c:v>
                </c:pt>
                <c:pt idx="1">
                  <c:v>235.5</c:v>
                </c:pt>
                <c:pt idx="2">
                  <c:v>455.80750000000006</c:v>
                </c:pt>
                <c:pt idx="3">
                  <c:v>695.55998749999992</c:v>
                </c:pt>
                <c:pt idx="4">
                  <c:v>956.14951168749974</c:v>
                </c:pt>
                <c:pt idx="5">
                  <c:v>1239.0618080721872</c:v>
                </c:pt>
                <c:pt idx="6">
                  <c:v>1545.8824681750041</c:v>
                </c:pt>
                <c:pt idx="7">
                  <c:v>1878.3035122489573</c:v>
                </c:pt>
                <c:pt idx="8">
                  <c:v>2238.1303912787821</c:v>
                </c:pt>
                <c:pt idx="9">
                  <c:v>2627.2894462138856</c:v>
                </c:pt>
                <c:pt idx="10">
                  <c:v>3047.8358542073206</c:v>
                </c:pt>
                <c:pt idx="11">
                  <c:v>3501.9620935700677</c:v>
                </c:pt>
                <c:pt idx="12">
                  <c:v>3992.0069612123757</c:v>
                </c:pt>
                <c:pt idx="13">
                  <c:v>4520.4651785404394</c:v>
                </c:pt>
                <c:pt idx="14">
                  <c:v>5089.9976241160575</c:v>
                </c:pt>
                <c:pt idx="15">
                  <c:v>5703.4422338783552</c:v>
                </c:pt>
                <c:pt idx="16">
                  <c:v>6363.8256123800702</c:v>
                </c:pt>
                <c:pt idx="17">
                  <c:v>7074.3754013168864</c:v>
                </c:pt>
                <c:pt idx="18">
                  <c:v>7838.5334546378972</c:v>
                </c:pt>
                <c:pt idx="19">
                  <c:v>8659.9698727306604</c:v>
                </c:pt>
                <c:pt idx="20">
                  <c:v>9542.5979515879862</c:v>
                </c:pt>
                <c:pt idx="21">
                  <c:v>10490.590106499285</c:v>
                </c:pt>
                <c:pt idx="22">
                  <c:v>11508.394833681266</c:v>
                </c:pt>
                <c:pt idx="23">
                  <c:v>12600.754777386568</c:v>
                </c:pt>
                <c:pt idx="24">
                  <c:v>13772.725974420611</c:v>
                </c:pt>
                <c:pt idx="25">
                  <c:v>15029.698352674466</c:v>
                </c:pt>
                <c:pt idx="26">
                  <c:v>16377.417565262738</c:v>
                </c:pt>
                <c:pt idx="27">
                  <c:v>17822.008247160851</c:v>
                </c:pt>
                <c:pt idx="28">
                  <c:v>19369.998786886248</c:v>
                </c:pt>
                <c:pt idx="29">
                  <c:v>21028.347711785293</c:v>
                </c:pt>
                <c:pt idx="30">
                  <c:v>22804.471791896562</c:v>
                </c:pt>
                <c:pt idx="31">
                  <c:v>24706.275974186192</c:v>
                </c:pt>
                <c:pt idx="32">
                  <c:v>26742.185266220058</c:v>
                </c:pt>
                <c:pt idx="33">
                  <c:v>28921.178696078918</c:v>
                </c:pt>
                <c:pt idx="34">
                  <c:v>31252.825483567463</c:v>
                </c:pt>
                <c:pt idx="35">
                  <c:v>33747.323566548854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5-4408-82FB-442D49290EBD}"/>
            </c:ext>
          </c:extLst>
        </c:ser>
        <c:ser>
          <c:idx val="2"/>
          <c:order val="1"/>
          <c:tx>
            <c:strRef>
              <c:f>'Wolność finansowa'!$G$10</c:f>
              <c:strCache>
                <c:ptCount val="1"/>
                <c:pt idx="0">
                  <c:v>Pozim wydatków miesięcznie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'Wolność finansowa'!$C$11:$C$46</c:f>
              <c:numCache>
                <c:formatCode>#\ #0#" "\l\a\t</c:formatCode>
                <c:ptCount val="36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</c:numCache>
            </c:numRef>
          </c:cat>
          <c:val>
            <c:numRef>
              <c:f>'Wolność finansowa'!$G$11:$G$46</c:f>
              <c:numCache>
                <c:formatCode>_-* #\ ##0\ [$zł-415]_-;\-* #\ ##0\ [$zł-415]_-;_-* "-"??\ [$zł-415]_-;_-@_-</c:formatCode>
                <c:ptCount val="36"/>
                <c:pt idx="0">
                  <c:v>5000</c:v>
                </c:pt>
                <c:pt idx="1">
                  <c:v>5125</c:v>
                </c:pt>
                <c:pt idx="2">
                  <c:v>5253.1249999999991</c:v>
                </c:pt>
                <c:pt idx="3">
                  <c:v>5384.4531249999982</c:v>
                </c:pt>
                <c:pt idx="4">
                  <c:v>5519.0644531249973</c:v>
                </c:pt>
                <c:pt idx="5">
                  <c:v>5657.0410644531221</c:v>
                </c:pt>
                <c:pt idx="6">
                  <c:v>5798.46709106445</c:v>
                </c:pt>
                <c:pt idx="7">
                  <c:v>5943.4287683410603</c:v>
                </c:pt>
                <c:pt idx="8">
                  <c:v>6092.0144875495862</c:v>
                </c:pt>
                <c:pt idx="9">
                  <c:v>6244.3148497383254</c:v>
                </c:pt>
                <c:pt idx="10">
                  <c:v>6400.4227209817827</c:v>
                </c:pt>
                <c:pt idx="11">
                  <c:v>6560.433289006327</c:v>
                </c:pt>
                <c:pt idx="12">
                  <c:v>6724.4441212314841</c:v>
                </c:pt>
                <c:pt idx="13">
                  <c:v>6892.5552242622707</c:v>
                </c:pt>
                <c:pt idx="14">
                  <c:v>7064.869104868827</c:v>
                </c:pt>
                <c:pt idx="15">
                  <c:v>7241.4908324905473</c:v>
                </c:pt>
                <c:pt idx="16">
                  <c:v>7422.5281033028105</c:v>
                </c:pt>
                <c:pt idx="17">
                  <c:v>7608.0913058853803</c:v>
                </c:pt>
                <c:pt idx="18">
                  <c:v>7798.2935885325141</c:v>
                </c:pt>
                <c:pt idx="19">
                  <c:v>7993.2509282458259</c:v>
                </c:pt>
                <c:pt idx="20">
                  <c:v>8193.0822014519708</c:v>
                </c:pt>
                <c:pt idx="21">
                  <c:v>8397.9092564882685</c:v>
                </c:pt>
                <c:pt idx="22">
                  <c:v>8607.8569879004754</c:v>
                </c:pt>
                <c:pt idx="23">
                  <c:v>8823.0534125979866</c:v>
                </c:pt>
                <c:pt idx="24">
                  <c:v>9043.6297479129353</c:v>
                </c:pt>
                <c:pt idx="25">
                  <c:v>9269.7204916107585</c:v>
                </c:pt>
                <c:pt idx="26">
                  <c:v>9501.4635039010263</c:v>
                </c:pt>
                <c:pt idx="27">
                  <c:v>9739.0000914985503</c:v>
                </c:pt>
                <c:pt idx="28">
                  <c:v>9982.4750937860135</c:v>
                </c:pt>
                <c:pt idx="29">
                  <c:v>10232.036971130663</c:v>
                </c:pt>
                <c:pt idx="30">
                  <c:v>10487.837895408929</c:v>
                </c:pt>
                <c:pt idx="31">
                  <c:v>10750.033842794151</c:v>
                </c:pt>
                <c:pt idx="32">
                  <c:v>11018.784688864005</c:v>
                </c:pt>
                <c:pt idx="33">
                  <c:v>11294.254306085604</c:v>
                </c:pt>
                <c:pt idx="34">
                  <c:v>11576.610663737743</c:v>
                </c:pt>
                <c:pt idx="35">
                  <c:v>11866.025930331187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65-4408-82FB-442D49290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915727"/>
        <c:axId val="536565919"/>
      </c:lineChart>
      <c:catAx>
        <c:axId val="5299157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Wiek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6565919"/>
        <c:crosses val="autoZero"/>
        <c:auto val="1"/>
        <c:lblAlgn val="ctr"/>
        <c:lblOffset val="100"/>
        <c:noMultiLvlLbl val="0"/>
      </c:catAx>
      <c:valAx>
        <c:axId val="53656591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Miesięczne</a:t>
                </a:r>
                <a:r>
                  <a:rPr lang="pl-PL" baseline="0"/>
                  <a:t> wydati i przychody z aktywów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_-* #\ ##0\ [$zł-415]_-;\-* #\ ##0\ [$zł-415]_-;_-* &quot;-&quot;?\ [$zł-415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29915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Wartość aktywów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'Wolność finansowa'!$AN$10</c:f>
              <c:strCache>
                <c:ptCount val="1"/>
                <c:pt idx="0">
                  <c:v>Wpłaciłeś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'Wolność finansowa'!$AN$11:$AN$46</c:f>
              <c:numCache>
                <c:formatCode>_-* #\ ##0\ [$zł-415]_-;\-* #\ ##0\ [$zł-415]_-;_-* "-"??\ [$zł-415]_-;_-@_-</c:formatCode>
                <c:ptCount val="36"/>
                <c:pt idx="0">
                  <c:v>10000</c:v>
                </c:pt>
                <c:pt idx="1">
                  <c:v>70000</c:v>
                </c:pt>
                <c:pt idx="2">
                  <c:v>131500</c:v>
                </c:pt>
                <c:pt idx="3">
                  <c:v>194537.5</c:v>
                </c:pt>
                <c:pt idx="4">
                  <c:v>259150.93749999997</c:v>
                </c:pt>
                <c:pt idx="5">
                  <c:v>325379.71093749994</c:v>
                </c:pt>
                <c:pt idx="6">
                  <c:v>393264.20371093741</c:v>
                </c:pt>
                <c:pt idx="7">
                  <c:v>462845.8088037108</c:v>
                </c:pt>
                <c:pt idx="8">
                  <c:v>534166.95402380347</c:v>
                </c:pt>
                <c:pt idx="9">
                  <c:v>607271.12787439849</c:v>
                </c:pt>
                <c:pt idx="10">
                  <c:v>682202.90607125836</c:v>
                </c:pt>
                <c:pt idx="11">
                  <c:v>759007.97872303973</c:v>
                </c:pt>
                <c:pt idx="12">
                  <c:v>837733.17819111561</c:v>
                </c:pt>
                <c:pt idx="13">
                  <c:v>918426.50764589338</c:v>
                </c:pt>
                <c:pt idx="14">
                  <c:v>1001137.1703370407</c:v>
                </c:pt>
                <c:pt idx="15">
                  <c:v>1085915.5995954666</c:v>
                </c:pt>
                <c:pt idx="16">
                  <c:v>1172813.4895853533</c:v>
                </c:pt>
                <c:pt idx="17">
                  <c:v>1261883.8268249871</c:v>
                </c:pt>
                <c:pt idx="18">
                  <c:v>1353180.9224956117</c:v>
                </c:pt>
                <c:pt idx="19">
                  <c:v>1446760.445558002</c:v>
                </c:pt>
                <c:pt idx="20">
                  <c:v>1542679.456696952</c:v>
                </c:pt>
                <c:pt idx="21">
                  <c:v>1640996.4431143757</c:v>
                </c:pt>
                <c:pt idx="22">
                  <c:v>1741771.354192235</c:v>
                </c:pt>
                <c:pt idx="23">
                  <c:v>1845065.6380470407</c:v>
                </c:pt>
                <c:pt idx="24">
                  <c:v>1950942.2789982166</c:v>
                </c:pt>
                <c:pt idx="25">
                  <c:v>2059465.8359731718</c:v>
                </c:pt>
                <c:pt idx="26">
                  <c:v>2170702.4818725009</c:v>
                </c:pt>
                <c:pt idx="27">
                  <c:v>2284720.0439193132</c:v>
                </c:pt>
                <c:pt idx="28">
                  <c:v>2401588.045017296</c:v>
                </c:pt>
                <c:pt idx="29">
                  <c:v>2521377.7461427283</c:v>
                </c:pt>
                <c:pt idx="30">
                  <c:v>2644162.1897962964</c:v>
                </c:pt>
                <c:pt idx="31">
                  <c:v>2770016.2445412036</c:v>
                </c:pt>
                <c:pt idx="32">
                  <c:v>2899016.6506547336</c:v>
                </c:pt>
                <c:pt idx="33">
                  <c:v>3031242.0669211019</c:v>
                </c:pt>
                <c:pt idx="34">
                  <c:v>3166773.1185941291</c:v>
                </c:pt>
                <c:pt idx="35">
                  <c:v>3305692.4465589821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C-4F3D-9691-3AF2811DB42B}"/>
            </c:ext>
          </c:extLst>
        </c:ser>
        <c:ser>
          <c:idx val="1"/>
          <c:order val="1"/>
          <c:tx>
            <c:strRef>
              <c:f>'Wolność finansowa'!$AO$10</c:f>
              <c:strCache>
                <c:ptCount val="1"/>
                <c:pt idx="0">
                  <c:v>Wzrost wartości w wyniku inflacji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'Wolność finansowa'!$AO$11:$AO$46</c:f>
              <c:numCache>
                <c:formatCode>_-* #\ ##0\ [$zł-415]_-;\-* #\ ##0\ [$zł-415]_-;_-* "-"??\ [$zł-415]_-;_-@_-</c:formatCode>
                <c:ptCount val="36"/>
                <c:pt idx="1">
                  <c:v>250</c:v>
                </c:pt>
                <c:pt idx="2">
                  <c:v>2016.25</c:v>
                </c:pt>
                <c:pt idx="3">
                  <c:v>5434.8062499999669</c:v>
                </c:pt>
                <c:pt idx="4">
                  <c:v>10651.506156249929</c:v>
                </c:pt>
                <c:pt idx="5">
                  <c:v>17822.627493906199</c:v>
                </c:pt>
                <c:pt idx="6">
                  <c:v>27115.591054447577</c:v>
                </c:pt>
                <c:pt idx="7">
                  <c:v>38709.70956576008</c:v>
                </c:pt>
                <c:pt idx="8">
                  <c:v>52796.985907627313</c:v>
                </c:pt>
                <c:pt idx="9">
                  <c:v>69582.963842218058</c:v>
                </c:pt>
                <c:pt idx="10">
                  <c:v>89287.634688822087</c:v>
                </c:pt>
                <c:pt idx="11">
                  <c:v>112146.40359537699</c:v>
                </c:pt>
                <c:pt idx="12">
                  <c:v>138411.11929715259</c:v>
                </c:pt>
                <c:pt idx="13">
                  <c:v>168351.17150624539</c:v>
                </c:pt>
                <c:pt idx="14">
                  <c:v>202254.66034529847</c:v>
                </c:pt>
                <c:pt idx="15">
                  <c:v>240429.64252616884</c:v>
                </c:pt>
                <c:pt idx="16">
                  <c:v>283205.45928025653</c:v>
                </c:pt>
                <c:pt idx="17">
                  <c:v>330934.15137310664</c:v>
                </c:pt>
                <c:pt idx="18">
                  <c:v>383991.96688298264</c:v>
                </c:pt>
                <c:pt idx="19">
                  <c:v>442780.96779276652</c:v>
                </c:pt>
                <c:pt idx="20">
                  <c:v>507730.74183824658</c:v>
                </c:pt>
                <c:pt idx="21">
                  <c:v>579300.22647515615</c:v>
                </c:pt>
                <c:pt idx="22">
                  <c:v>657979.65227390034</c:v>
                </c:pt>
                <c:pt idx="23">
                  <c:v>744292.61352650961</c:v>
                </c:pt>
                <c:pt idx="24">
                  <c:v>838798.27435690816</c:v>
                </c:pt>
                <c:pt idx="25">
                  <c:v>942093.7191650623</c:v>
                </c:pt>
                <c:pt idx="26">
                  <c:v>1054816.4568101205</c:v>
                </c:pt>
                <c:pt idx="27">
                  <c:v>1177647.08854959</c:v>
                </c:pt>
                <c:pt idx="28">
                  <c:v>1311312.1504032956</c:v>
                </c:pt>
                <c:pt idx="29">
                  <c:v>1456587.1413049409</c:v>
                </c:pt>
                <c:pt idx="30">
                  <c:v>1614299.7491433294</c:v>
                </c:pt>
                <c:pt idx="31">
                  <c:v>1785333.287582553</c:v>
                </c:pt>
                <c:pt idx="32">
                  <c:v>1970630.3573889486</c:v>
                </c:pt>
                <c:pt idx="33">
                  <c:v>2171196.7468855986</c:v>
                </c:pt>
                <c:pt idx="34">
                  <c:v>2388105.5871061892</c:v>
                </c:pt>
                <c:pt idx="35">
                  <c:v>2622501.7782329433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C-4F3D-9691-3AF2811DB42B}"/>
            </c:ext>
          </c:extLst>
        </c:ser>
        <c:ser>
          <c:idx val="2"/>
          <c:order val="2"/>
          <c:tx>
            <c:strRef>
              <c:f>'Wolność finansowa'!$AP$10</c:f>
              <c:strCache>
                <c:ptCount val="1"/>
                <c:pt idx="0">
                  <c:v>Reinwestycja przychodów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'Wolność finansowa'!$AP$11:$AP$46</c:f>
              <c:numCache>
                <c:formatCode>_-* #\ ##0\ [$zł-415]_-;\-* #\ ##0\ [$zł-415]_-;_-* "-"?\ [$zł-415]_-;_-@_-</c:formatCode>
                <c:ptCount val="36"/>
                <c:pt idx="1">
                  <c:v>400</c:v>
                </c:pt>
                <c:pt idx="2">
                  <c:v>3226</c:v>
                </c:pt>
                <c:pt idx="3">
                  <c:v>8695.69</c:v>
                </c:pt>
                <c:pt idx="4">
                  <c:v>17042.40985</c:v>
                </c:pt>
                <c:pt idx="5">
                  <c:v>28516.203990249996</c:v>
                </c:pt>
                <c:pt idx="6">
                  <c:v>43384.94568711624</c:v>
                </c:pt>
                <c:pt idx="7">
                  <c:v>61935.53530521629</c:v>
                </c:pt>
                <c:pt idx="8">
                  <c:v>84475.177452203774</c:v>
                </c:pt>
                <c:pt idx="9">
                  <c:v>111332.74214754916</c:v>
                </c:pt>
                <c:pt idx="10">
                  <c:v>142860.21550211578</c:v>
                </c:pt>
                <c:pt idx="11">
                  <c:v>179434.24575260363</c:v>
                </c:pt>
                <c:pt idx="12">
                  <c:v>221457.79087544445</c:v>
                </c:pt>
                <c:pt idx="13">
                  <c:v>269361.87440999295</c:v>
                </c:pt>
                <c:pt idx="14">
                  <c:v>323607.45655247825</c:v>
                </c:pt>
                <c:pt idx="15">
                  <c:v>384687.42804187094</c:v>
                </c:pt>
                <c:pt idx="16">
                  <c:v>453128.73484841117</c:v>
                </c:pt>
                <c:pt idx="17">
                  <c:v>529494.64219697204</c:v>
                </c:pt>
                <c:pt idx="18">
                  <c:v>614387.14701277472</c:v>
                </c:pt>
                <c:pt idx="19">
                  <c:v>708449.54846842948</c:v>
                </c:pt>
                <c:pt idx="20">
                  <c:v>812369.18694119737</c:v>
                </c:pt>
                <c:pt idx="21">
                  <c:v>926880.36236025323</c:v>
                </c:pt>
                <c:pt idx="22">
                  <c:v>1052767.4436382446</c:v>
                </c:pt>
                <c:pt idx="23">
                  <c:v>1190868.1816424199</c:v>
                </c:pt>
                <c:pt idx="24">
                  <c:v>1342077.2389710587</c:v>
                </c:pt>
                <c:pt idx="25">
                  <c:v>1507349.9506641061</c:v>
                </c:pt>
                <c:pt idx="26">
                  <c:v>1687706.3308961997</c:v>
                </c:pt>
                <c:pt idx="27">
                  <c:v>1884235.3416793526</c:v>
                </c:pt>
                <c:pt idx="28">
                  <c:v>2098099.4406452826</c:v>
                </c:pt>
                <c:pt idx="29">
                  <c:v>2330539.4260879178</c:v>
                </c:pt>
                <c:pt idx="30">
                  <c:v>2582879.5986293415</c:v>
                </c:pt>
                <c:pt idx="31">
                  <c:v>2856533.2601321004</c:v>
                </c:pt>
                <c:pt idx="32">
                  <c:v>3153008.5718223345</c:v>
                </c:pt>
                <c:pt idx="33">
                  <c:v>3473914.7950169751</c:v>
                </c:pt>
                <c:pt idx="34">
                  <c:v>3820968.939369922</c:v>
                </c:pt>
                <c:pt idx="35">
                  <c:v>4196002.8451727312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C-4F3D-9691-3AF2811DB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9915727"/>
        <c:axId val="536565919"/>
      </c:barChart>
      <c:catAx>
        <c:axId val="5299157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Wiek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6565919"/>
        <c:crosses val="autoZero"/>
        <c:auto val="1"/>
        <c:lblAlgn val="ctr"/>
        <c:lblOffset val="100"/>
        <c:noMultiLvlLbl val="0"/>
      </c:catAx>
      <c:valAx>
        <c:axId val="53656591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Wartość Twoich aktywó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\ &quot;zł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29915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250467746947232E-2"/>
          <c:y val="0.84959095515366967"/>
          <c:w val="0.82724189693291261"/>
          <c:h val="7.2527951301155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10886</xdr:colOff>
      <xdr:row>10</xdr:row>
      <xdr:rowOff>21773</xdr:rowOff>
    </xdr:from>
    <xdr:to>
      <xdr:col>20</xdr:col>
      <xdr:colOff>566058</xdr:colOff>
      <xdr:row>27</xdr:row>
      <xdr:rowOff>65316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5B31B1FA-A145-2FFA-2969-AF6AFFEEF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10886</xdr:colOff>
      <xdr:row>27</xdr:row>
      <xdr:rowOff>129540</xdr:rowOff>
    </xdr:from>
    <xdr:to>
      <xdr:col>20</xdr:col>
      <xdr:colOff>571363</xdr:colOff>
      <xdr:row>45</xdr:row>
      <xdr:rowOff>175260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63EFA77B-5B8C-4E9F-9030-6D52B56D7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803564</xdr:colOff>
      <xdr:row>0</xdr:row>
      <xdr:rowOff>124692</xdr:rowOff>
    </xdr:from>
    <xdr:to>
      <xdr:col>13</xdr:col>
      <xdr:colOff>498762</xdr:colOff>
      <xdr:row>2</xdr:row>
      <xdr:rowOff>124691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673B673-9BA3-D873-83B4-5C80D44E1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1637" y="124692"/>
          <a:ext cx="3713016" cy="1080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A45F-2D9D-4C92-AA74-B24A0C19A712}">
  <dimension ref="C2:AT78"/>
  <sheetViews>
    <sheetView showGridLines="0" tabSelected="1" zoomScale="70" zoomScaleNormal="70" workbookViewId="0">
      <selection activeCell="D63" sqref="D63:F78"/>
    </sheetView>
  </sheetViews>
  <sheetFormatPr defaultRowHeight="14.4" x14ac:dyDescent="0.3"/>
  <cols>
    <col min="4" max="4" width="14.109375" customWidth="1"/>
    <col min="5" max="6" width="14.109375" style="2" customWidth="1"/>
    <col min="7" max="8" width="14.109375" customWidth="1"/>
    <col min="40" max="40" width="13.21875" style="32" bestFit="1" customWidth="1"/>
    <col min="41" max="41" width="15.44140625" style="32" bestFit="1" customWidth="1"/>
    <col min="42" max="42" width="13.21875" style="32" bestFit="1" customWidth="1"/>
  </cols>
  <sheetData>
    <row r="2" spans="3:46" ht="71.400000000000006" customHeight="1" x14ac:dyDescent="0.35"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3:46" ht="15" thickBot="1" x14ac:dyDescent="0.35"/>
    <row r="4" spans="3:46" ht="21.6" thickBot="1" x14ac:dyDescent="0.45">
      <c r="C4" s="52" t="s">
        <v>10</v>
      </c>
      <c r="D4" s="53"/>
      <c r="E4" s="53"/>
      <c r="F4" s="53"/>
      <c r="G4" s="53"/>
      <c r="H4" s="53"/>
      <c r="I4" s="53"/>
      <c r="J4" s="53"/>
      <c r="K4" s="53"/>
      <c r="L4" s="54"/>
      <c r="N4" s="49" t="s">
        <v>11</v>
      </c>
      <c r="O4" s="50"/>
      <c r="P4" s="50"/>
      <c r="Q4" s="50"/>
      <c r="R4" s="50"/>
      <c r="S4" s="50"/>
      <c r="T4" s="50"/>
      <c r="U4" s="51"/>
    </row>
    <row r="5" spans="3:46" ht="14.4" customHeight="1" x14ac:dyDescent="0.3">
      <c r="C5" s="58" t="s">
        <v>26</v>
      </c>
      <c r="D5" s="59"/>
      <c r="E5" s="59"/>
      <c r="F5" s="59"/>
      <c r="G5" s="39">
        <v>10000</v>
      </c>
      <c r="H5" s="64" t="s">
        <v>1</v>
      </c>
      <c r="I5" s="59"/>
      <c r="J5" s="59"/>
      <c r="K5" s="59"/>
      <c r="L5" s="29">
        <v>30</v>
      </c>
      <c r="N5" s="43" t="s">
        <v>28</v>
      </c>
      <c r="O5" s="44"/>
      <c r="P5" s="44"/>
      <c r="Q5" s="44"/>
      <c r="R5" s="44"/>
      <c r="S5" s="44"/>
      <c r="T5" s="44"/>
      <c r="U5" s="45"/>
    </row>
    <row r="6" spans="3:46" ht="14.4" customHeight="1" x14ac:dyDescent="0.3">
      <c r="C6" s="60" t="s">
        <v>29</v>
      </c>
      <c r="D6" s="61"/>
      <c r="E6" s="61"/>
      <c r="F6" s="61"/>
      <c r="G6" s="40">
        <v>5000</v>
      </c>
      <c r="H6" s="7" t="s">
        <v>6</v>
      </c>
      <c r="I6" s="28"/>
      <c r="J6" s="28"/>
      <c r="K6" s="28"/>
      <c r="L6" s="30">
        <v>2.5000000000000001E-2</v>
      </c>
      <c r="N6" s="43"/>
      <c r="O6" s="44"/>
      <c r="P6" s="44"/>
      <c r="Q6" s="44"/>
      <c r="R6" s="44"/>
      <c r="S6" s="44"/>
      <c r="T6" s="44"/>
      <c r="U6" s="45"/>
      <c r="AM6" s="33"/>
      <c r="AN6" s="34"/>
      <c r="AO6" s="34"/>
      <c r="AP6" s="34"/>
      <c r="AQ6" s="33"/>
      <c r="AR6" s="33"/>
      <c r="AS6" s="33"/>
      <c r="AT6" s="33"/>
    </row>
    <row r="7" spans="3:46" ht="14.4" customHeight="1" thickBot="1" x14ac:dyDescent="0.35">
      <c r="C7" s="60" t="s">
        <v>12</v>
      </c>
      <c r="D7" s="61"/>
      <c r="E7" s="61"/>
      <c r="F7" s="61"/>
      <c r="G7" s="41">
        <v>0.04</v>
      </c>
      <c r="H7" s="8" t="s">
        <v>8</v>
      </c>
      <c r="I7" s="8"/>
      <c r="J7" s="8"/>
      <c r="K7" s="9"/>
      <c r="L7" s="31" t="s">
        <v>9</v>
      </c>
      <c r="N7" s="43"/>
      <c r="O7" s="44"/>
      <c r="P7" s="44"/>
      <c r="Q7" s="44"/>
      <c r="R7" s="44"/>
      <c r="S7" s="44"/>
      <c r="T7" s="44"/>
      <c r="U7" s="45"/>
      <c r="AM7" s="33"/>
      <c r="AN7" s="34"/>
      <c r="AO7" s="34"/>
      <c r="AP7" s="34"/>
      <c r="AQ7" s="33"/>
      <c r="AR7" s="33"/>
      <c r="AS7" s="33"/>
      <c r="AT7" s="33"/>
    </row>
    <row r="8" spans="3:46" ht="18" customHeight="1" thickBot="1" x14ac:dyDescent="0.35">
      <c r="C8" s="62" t="s">
        <v>0</v>
      </c>
      <c r="D8" s="63"/>
      <c r="E8" s="63"/>
      <c r="F8" s="63"/>
      <c r="G8" s="42">
        <v>10000</v>
      </c>
      <c r="N8" s="46"/>
      <c r="O8" s="47"/>
      <c r="P8" s="47"/>
      <c r="Q8" s="47"/>
      <c r="R8" s="47"/>
      <c r="S8" s="47"/>
      <c r="T8" s="47"/>
      <c r="U8" s="48"/>
      <c r="AM8" s="33"/>
      <c r="AN8" s="34"/>
      <c r="AO8" s="34"/>
      <c r="AP8" s="34"/>
      <c r="AQ8" s="33"/>
      <c r="AR8" s="33"/>
      <c r="AS8" s="33"/>
      <c r="AT8" s="33"/>
    </row>
    <row r="9" spans="3:46" ht="15" thickBot="1" x14ac:dyDescent="0.35">
      <c r="H9" s="1"/>
      <c r="AM9" s="33"/>
      <c r="AN9" s="34" t="s">
        <v>25</v>
      </c>
      <c r="AO9" s="34"/>
      <c r="AP9" s="34"/>
      <c r="AQ9" s="33"/>
      <c r="AR9" s="33"/>
      <c r="AS9" s="33"/>
      <c r="AT9" s="33"/>
    </row>
    <row r="10" spans="3:46" s="3" customFormat="1" ht="43.2" customHeight="1" thickBot="1" x14ac:dyDescent="0.35">
      <c r="C10" s="20" t="s">
        <v>21</v>
      </c>
      <c r="D10" s="21" t="s">
        <v>2</v>
      </c>
      <c r="E10" s="21" t="s">
        <v>3</v>
      </c>
      <c r="F10" s="21" t="s">
        <v>4</v>
      </c>
      <c r="G10" s="21" t="s">
        <v>5</v>
      </c>
      <c r="H10" s="22" t="s">
        <v>7</v>
      </c>
      <c r="I10" s="55" t="s">
        <v>20</v>
      </c>
      <c r="J10" s="56"/>
      <c r="K10" s="57"/>
      <c r="L10" s="55" t="s">
        <v>27</v>
      </c>
      <c r="M10" s="56"/>
      <c r="N10" s="56"/>
      <c r="O10" s="56"/>
      <c r="P10" s="56"/>
      <c r="Q10" s="56"/>
      <c r="R10" s="56"/>
      <c r="S10" s="56"/>
      <c r="T10" s="56"/>
      <c r="U10" s="57"/>
      <c r="AM10" s="35"/>
      <c r="AN10" s="36" t="s">
        <v>22</v>
      </c>
      <c r="AO10" s="36" t="s">
        <v>23</v>
      </c>
      <c r="AP10" s="36" t="s">
        <v>24</v>
      </c>
      <c r="AQ10" s="35"/>
      <c r="AR10" s="35"/>
      <c r="AS10" s="35"/>
      <c r="AT10" s="35"/>
    </row>
    <row r="11" spans="3:46" x14ac:dyDescent="0.3">
      <c r="C11" s="23">
        <f>L5</f>
        <v>30</v>
      </c>
      <c r="D11" s="24">
        <f>$G$8</f>
        <v>10000</v>
      </c>
      <c r="E11" s="25">
        <f>($G$5-$G$6)*12</f>
        <v>60000</v>
      </c>
      <c r="F11" s="26">
        <f t="shared" ref="F11:F30" si="0">D11*$G$7/12</f>
        <v>33.333333333333336</v>
      </c>
      <c r="G11" s="24">
        <f>$G$6+IF($L$7="NIE",F11)</f>
        <v>5000</v>
      </c>
      <c r="H11" s="27">
        <f>F11/G11</f>
        <v>6.6666666666666671E-3</v>
      </c>
      <c r="I11" s="65" t="str">
        <f t="shared" ref="I11:I46" si="1">VLOOKUP(H11,$D$67:$E$73,2)</f>
        <v>zaczynamy</v>
      </c>
      <c r="J11" s="66"/>
      <c r="K11" s="67"/>
      <c r="U11" s="4"/>
      <c r="AM11" s="33"/>
      <c r="AN11" s="37">
        <f>D11</f>
        <v>10000</v>
      </c>
      <c r="AO11" s="34"/>
      <c r="AP11" s="34"/>
      <c r="AQ11" s="33"/>
      <c r="AR11" s="33"/>
      <c r="AS11" s="33"/>
      <c r="AT11" s="33"/>
    </row>
    <row r="12" spans="3:46" x14ac:dyDescent="0.3">
      <c r="C12" s="10">
        <f>C11+1</f>
        <v>31</v>
      </c>
      <c r="D12" s="11">
        <f t="shared" ref="D12:D30" si="2">D11*(1+($L$6))+E11+IF($L$7="TAK",F11*12)</f>
        <v>70650</v>
      </c>
      <c r="E12" s="12">
        <f t="shared" ref="E12:E46" si="3">E11*(1+$L$6)</f>
        <v>61499.999999999993</v>
      </c>
      <c r="F12" s="13">
        <f t="shared" si="0"/>
        <v>235.5</v>
      </c>
      <c r="G12" s="12">
        <f t="shared" ref="G12:G30" si="4">G11*(1+$L$6)+IF($L$7="NIE",F12-F11)</f>
        <v>5125</v>
      </c>
      <c r="H12" s="14">
        <f>F12/G12</f>
        <v>4.5951219512195121E-2</v>
      </c>
      <c r="I12" s="68" t="str">
        <f t="shared" si="1"/>
        <v>zaczynamy</v>
      </c>
      <c r="J12" s="69"/>
      <c r="K12" s="70"/>
      <c r="U12" s="4"/>
      <c r="AM12" s="33"/>
      <c r="AN12" s="37">
        <f>AN11+E11</f>
        <v>70000</v>
      </c>
      <c r="AO12" s="37">
        <f>D12-AN12-AP12</f>
        <v>250</v>
      </c>
      <c r="AP12" s="38">
        <f>F11*12+AP11</f>
        <v>400</v>
      </c>
      <c r="AQ12" s="33"/>
      <c r="AR12" s="33"/>
      <c r="AS12" s="33"/>
      <c r="AT12" s="33"/>
    </row>
    <row r="13" spans="3:46" x14ac:dyDescent="0.3">
      <c r="C13" s="10">
        <f t="shared" ref="C13:C27" si="5">C12+1</f>
        <v>32</v>
      </c>
      <c r="D13" s="11">
        <f t="shared" si="2"/>
        <v>136742.25</v>
      </c>
      <c r="E13" s="12">
        <f t="shared" si="3"/>
        <v>63037.499999999985</v>
      </c>
      <c r="F13" s="13">
        <f t="shared" si="0"/>
        <v>455.80750000000006</v>
      </c>
      <c r="G13" s="12">
        <f t="shared" si="4"/>
        <v>5253.1249999999991</v>
      </c>
      <c r="H13" s="14">
        <f t="shared" ref="H13:H27" si="6">F13/G13</f>
        <v>8.6768828078524721E-2</v>
      </c>
      <c r="I13" s="68" t="str">
        <f t="shared" si="1"/>
        <v>zaczynamy</v>
      </c>
      <c r="J13" s="69"/>
      <c r="K13" s="70"/>
      <c r="U13" s="4"/>
      <c r="AM13" s="33"/>
      <c r="AN13" s="37">
        <f t="shared" ref="AN13:AN46" si="7">AN12+E12</f>
        <v>131500</v>
      </c>
      <c r="AO13" s="37">
        <f t="shared" ref="AO13:AO46" si="8">D13-AN13-AP13</f>
        <v>2016.25</v>
      </c>
      <c r="AP13" s="38">
        <f t="shared" ref="AP13:AP46" si="9">F12*12+AP12</f>
        <v>3226</v>
      </c>
      <c r="AQ13" s="33"/>
      <c r="AR13" s="33"/>
      <c r="AS13" s="33"/>
      <c r="AT13" s="33"/>
    </row>
    <row r="14" spans="3:46" x14ac:dyDescent="0.3">
      <c r="C14" s="10">
        <f t="shared" si="5"/>
        <v>33</v>
      </c>
      <c r="D14" s="11">
        <f t="shared" si="2"/>
        <v>208667.99624999997</v>
      </c>
      <c r="E14" s="12">
        <f t="shared" si="3"/>
        <v>64613.437499999978</v>
      </c>
      <c r="F14" s="13">
        <f t="shared" si="0"/>
        <v>695.55998749999992</v>
      </c>
      <c r="G14" s="12">
        <f t="shared" si="4"/>
        <v>5384.4531249999982</v>
      </c>
      <c r="H14" s="14">
        <f t="shared" si="6"/>
        <v>0.12917931893036957</v>
      </c>
      <c r="I14" s="68" t="str">
        <f t="shared" si="1"/>
        <v>dobry początek</v>
      </c>
      <c r="J14" s="69"/>
      <c r="K14" s="70"/>
      <c r="U14" s="4"/>
      <c r="AM14" s="33"/>
      <c r="AN14" s="37">
        <f t="shared" si="7"/>
        <v>194537.5</v>
      </c>
      <c r="AO14" s="37">
        <f t="shared" si="8"/>
        <v>5434.8062499999669</v>
      </c>
      <c r="AP14" s="38">
        <f t="shared" si="9"/>
        <v>8695.69</v>
      </c>
      <c r="AQ14" s="33"/>
      <c r="AR14" s="33"/>
      <c r="AS14" s="33"/>
      <c r="AT14" s="33"/>
    </row>
    <row r="15" spans="3:46" x14ac:dyDescent="0.3">
      <c r="C15" s="10">
        <f t="shared" si="5"/>
        <v>34</v>
      </c>
      <c r="D15" s="11">
        <f t="shared" si="2"/>
        <v>286844.8535062499</v>
      </c>
      <c r="E15" s="12">
        <f t="shared" si="3"/>
        <v>66228.773437499971</v>
      </c>
      <c r="F15" s="13">
        <f t="shared" si="0"/>
        <v>956.14951168749974</v>
      </c>
      <c r="G15" s="12">
        <f t="shared" si="4"/>
        <v>5519.0644531249973</v>
      </c>
      <c r="H15" s="14">
        <f t="shared" si="6"/>
        <v>0.1732448533276523</v>
      </c>
      <c r="I15" s="68" t="str">
        <f t="shared" si="1"/>
        <v>dobry początek</v>
      </c>
      <c r="J15" s="69"/>
      <c r="K15" s="70"/>
      <c r="U15" s="4"/>
      <c r="AM15" s="33"/>
      <c r="AN15" s="37">
        <f t="shared" si="7"/>
        <v>259150.93749999997</v>
      </c>
      <c r="AO15" s="37">
        <f t="shared" si="8"/>
        <v>10651.506156249929</v>
      </c>
      <c r="AP15" s="38">
        <f t="shared" si="9"/>
        <v>17042.40985</v>
      </c>
      <c r="AQ15" s="33"/>
      <c r="AR15" s="33"/>
      <c r="AS15" s="33"/>
      <c r="AT15" s="33"/>
    </row>
    <row r="16" spans="3:46" x14ac:dyDescent="0.3">
      <c r="C16" s="10">
        <f t="shared" si="5"/>
        <v>35</v>
      </c>
      <c r="D16" s="11">
        <f t="shared" si="2"/>
        <v>371718.54242165614</v>
      </c>
      <c r="E16" s="12">
        <f t="shared" si="3"/>
        <v>67884.492773437465</v>
      </c>
      <c r="F16" s="13">
        <f t="shared" si="0"/>
        <v>1239.0618080721872</v>
      </c>
      <c r="G16" s="12">
        <f t="shared" si="4"/>
        <v>5657.0410644531221</v>
      </c>
      <c r="H16" s="14">
        <f t="shared" si="6"/>
        <v>0.21903001833556071</v>
      </c>
      <c r="I16" s="68" t="str">
        <f t="shared" si="1"/>
        <v>dobry początek</v>
      </c>
      <c r="J16" s="69"/>
      <c r="K16" s="70"/>
      <c r="U16" s="4"/>
      <c r="AM16" s="33"/>
      <c r="AN16" s="37">
        <f t="shared" si="7"/>
        <v>325379.71093749994</v>
      </c>
      <c r="AO16" s="37">
        <f t="shared" si="8"/>
        <v>17822.627493906199</v>
      </c>
      <c r="AP16" s="38">
        <f t="shared" si="9"/>
        <v>28516.203990249996</v>
      </c>
      <c r="AQ16" s="33"/>
      <c r="AR16" s="33"/>
      <c r="AS16" s="33"/>
      <c r="AT16" s="33"/>
    </row>
    <row r="17" spans="3:46" x14ac:dyDescent="0.3">
      <c r="C17" s="10">
        <f t="shared" si="5"/>
        <v>36</v>
      </c>
      <c r="D17" s="11">
        <f t="shared" si="2"/>
        <v>463764.74045250122</v>
      </c>
      <c r="E17" s="12">
        <f t="shared" si="3"/>
        <v>69581.605092773389</v>
      </c>
      <c r="F17" s="13">
        <f t="shared" si="0"/>
        <v>1545.8824681750041</v>
      </c>
      <c r="G17" s="12">
        <f t="shared" si="4"/>
        <v>5798.46709106445</v>
      </c>
      <c r="H17" s="14">
        <f t="shared" si="6"/>
        <v>0.26660192149011913</v>
      </c>
      <c r="I17" s="68" t="str">
        <f t="shared" si="1"/>
        <v>już jest nieźle</v>
      </c>
      <c r="J17" s="69"/>
      <c r="K17" s="70"/>
      <c r="U17" s="4"/>
      <c r="AM17" s="33"/>
      <c r="AN17" s="37">
        <f t="shared" si="7"/>
        <v>393264.20371093741</v>
      </c>
      <c r="AO17" s="37">
        <f t="shared" si="8"/>
        <v>27115.591054447577</v>
      </c>
      <c r="AP17" s="38">
        <f t="shared" si="9"/>
        <v>43384.94568711624</v>
      </c>
      <c r="AQ17" s="33"/>
      <c r="AR17" s="33"/>
      <c r="AS17" s="33"/>
      <c r="AT17" s="33"/>
    </row>
    <row r="18" spans="3:46" x14ac:dyDescent="0.3">
      <c r="C18" s="10">
        <f t="shared" si="5"/>
        <v>37</v>
      </c>
      <c r="D18" s="11">
        <f t="shared" si="2"/>
        <v>563491.05367468717</v>
      </c>
      <c r="E18" s="12">
        <f t="shared" si="3"/>
        <v>71321.145220092716</v>
      </c>
      <c r="F18" s="13">
        <f t="shared" si="0"/>
        <v>1878.3035122489573</v>
      </c>
      <c r="G18" s="12">
        <f t="shared" si="4"/>
        <v>5943.4287683410603</v>
      </c>
      <c r="H18" s="14">
        <f t="shared" si="6"/>
        <v>0.31603028915802628</v>
      </c>
      <c r="I18" s="68" t="str">
        <f t="shared" si="1"/>
        <v>już jest nieźle</v>
      </c>
      <c r="J18" s="69"/>
      <c r="K18" s="70"/>
      <c r="U18" s="4"/>
      <c r="AM18" s="33"/>
      <c r="AN18" s="37">
        <f t="shared" si="7"/>
        <v>462845.8088037108</v>
      </c>
      <c r="AO18" s="37">
        <f t="shared" si="8"/>
        <v>38709.70956576008</v>
      </c>
      <c r="AP18" s="38">
        <f t="shared" si="9"/>
        <v>61935.53530521629</v>
      </c>
      <c r="AQ18" s="33"/>
      <c r="AR18" s="33"/>
      <c r="AS18" s="33"/>
      <c r="AT18" s="33"/>
    </row>
    <row r="19" spans="3:46" x14ac:dyDescent="0.3">
      <c r="C19" s="10">
        <f t="shared" si="5"/>
        <v>38</v>
      </c>
      <c r="D19" s="11">
        <f t="shared" si="2"/>
        <v>671439.11738363456</v>
      </c>
      <c r="E19" s="12">
        <f t="shared" si="3"/>
        <v>73104.173850595034</v>
      </c>
      <c r="F19" s="13">
        <f t="shared" si="0"/>
        <v>2238.1303912787821</v>
      </c>
      <c r="G19" s="12">
        <f t="shared" si="4"/>
        <v>6092.0144875495862</v>
      </c>
      <c r="H19" s="14">
        <f t="shared" si="6"/>
        <v>0.36738756873492495</v>
      </c>
      <c r="I19" s="68" t="str">
        <f t="shared" si="1"/>
        <v>już jest nieźle</v>
      </c>
      <c r="J19" s="69"/>
      <c r="K19" s="70"/>
      <c r="U19" s="4"/>
      <c r="AM19" s="33"/>
      <c r="AN19" s="37">
        <f t="shared" si="7"/>
        <v>534166.95402380347</v>
      </c>
      <c r="AO19" s="37">
        <f t="shared" si="8"/>
        <v>52796.985907627313</v>
      </c>
      <c r="AP19" s="38">
        <f t="shared" si="9"/>
        <v>84475.177452203774</v>
      </c>
      <c r="AQ19" s="33"/>
      <c r="AR19" s="33"/>
      <c r="AS19" s="33"/>
      <c r="AT19" s="33"/>
    </row>
    <row r="20" spans="3:46" x14ac:dyDescent="0.3">
      <c r="C20" s="10">
        <f t="shared" si="5"/>
        <v>39</v>
      </c>
      <c r="D20" s="11">
        <f t="shared" si="2"/>
        <v>788186.8338641657</v>
      </c>
      <c r="E20" s="12">
        <f t="shared" si="3"/>
        <v>74931.778196859901</v>
      </c>
      <c r="F20" s="13">
        <f t="shared" si="0"/>
        <v>2627.2894462138856</v>
      </c>
      <c r="G20" s="12">
        <f t="shared" si="4"/>
        <v>6244.3148497383254</v>
      </c>
      <c r="H20" s="14">
        <f t="shared" si="6"/>
        <v>0.42074903483189752</v>
      </c>
      <c r="I20" s="68" t="str">
        <f t="shared" si="1"/>
        <v>już jest nieźle</v>
      </c>
      <c r="J20" s="69"/>
      <c r="K20" s="70"/>
      <c r="U20" s="4"/>
      <c r="AM20" s="33"/>
      <c r="AN20" s="37">
        <f t="shared" si="7"/>
        <v>607271.12787439849</v>
      </c>
      <c r="AO20" s="37">
        <f t="shared" si="8"/>
        <v>69582.963842218058</v>
      </c>
      <c r="AP20" s="38">
        <f t="shared" si="9"/>
        <v>111332.74214754916</v>
      </c>
      <c r="AQ20" s="33"/>
      <c r="AR20" s="33"/>
      <c r="AS20" s="33"/>
      <c r="AT20" s="33"/>
    </row>
    <row r="21" spans="3:46" x14ac:dyDescent="0.3">
      <c r="C21" s="10">
        <f t="shared" si="5"/>
        <v>40</v>
      </c>
      <c r="D21" s="11">
        <f t="shared" si="2"/>
        <v>914350.75626219623</v>
      </c>
      <c r="E21" s="12">
        <f t="shared" si="3"/>
        <v>76805.072651781389</v>
      </c>
      <c r="F21" s="13">
        <f t="shared" si="0"/>
        <v>3047.8358542073206</v>
      </c>
      <c r="G21" s="12">
        <f t="shared" si="4"/>
        <v>6400.4227209817827</v>
      </c>
      <c r="H21" s="14">
        <f t="shared" si="6"/>
        <v>0.47619289960582517</v>
      </c>
      <c r="I21" s="68" t="str">
        <f t="shared" si="1"/>
        <v>już jest nieźle</v>
      </c>
      <c r="J21" s="69"/>
      <c r="K21" s="70"/>
      <c r="U21" s="4"/>
      <c r="AM21" s="33"/>
      <c r="AN21" s="37">
        <f t="shared" si="7"/>
        <v>682202.90607125836</v>
      </c>
      <c r="AO21" s="37">
        <f t="shared" si="8"/>
        <v>89287.634688822087</v>
      </c>
      <c r="AP21" s="38">
        <f t="shared" si="9"/>
        <v>142860.21550211578</v>
      </c>
      <c r="AQ21" s="33"/>
      <c r="AR21" s="33"/>
      <c r="AS21" s="33"/>
      <c r="AT21" s="33"/>
    </row>
    <row r="22" spans="3:46" x14ac:dyDescent="0.3">
      <c r="C22" s="10">
        <f t="shared" si="5"/>
        <v>41</v>
      </c>
      <c r="D22" s="11">
        <f t="shared" si="2"/>
        <v>1050588.6280710204</v>
      </c>
      <c r="E22" s="12">
        <f t="shared" si="3"/>
        <v>78725.199468075924</v>
      </c>
      <c r="F22" s="13">
        <f t="shared" si="0"/>
        <v>3501.9620935700677</v>
      </c>
      <c r="G22" s="12">
        <f t="shared" si="4"/>
        <v>6560.433289006327</v>
      </c>
      <c r="H22" s="14">
        <f t="shared" si="6"/>
        <v>0.53380042739532085</v>
      </c>
      <c r="I22" s="68" t="str">
        <f t="shared" si="1"/>
        <v>to już pół drogi</v>
      </c>
      <c r="J22" s="69"/>
      <c r="K22" s="70"/>
      <c r="U22" s="4"/>
      <c r="AM22" s="33"/>
      <c r="AN22" s="37">
        <f t="shared" si="7"/>
        <v>759007.97872303973</v>
      </c>
      <c r="AO22" s="37">
        <f t="shared" si="8"/>
        <v>112146.40359537699</v>
      </c>
      <c r="AP22" s="38">
        <f t="shared" si="9"/>
        <v>179434.24575260363</v>
      </c>
      <c r="AQ22" s="33"/>
      <c r="AR22" s="33"/>
      <c r="AS22" s="33"/>
      <c r="AT22" s="33"/>
    </row>
    <row r="23" spans="3:46" x14ac:dyDescent="0.3">
      <c r="C23" s="10">
        <f t="shared" si="5"/>
        <v>42</v>
      </c>
      <c r="D23" s="11">
        <f t="shared" si="2"/>
        <v>1197602.0883637127</v>
      </c>
      <c r="E23" s="12">
        <f t="shared" si="3"/>
        <v>80693.329454777821</v>
      </c>
      <c r="F23" s="13">
        <f t="shared" si="0"/>
        <v>3992.0069612123757</v>
      </c>
      <c r="G23" s="12">
        <f t="shared" si="4"/>
        <v>6724.4441212314841</v>
      </c>
      <c r="H23" s="14">
        <f t="shared" si="6"/>
        <v>0.59365605383026032</v>
      </c>
      <c r="I23" s="68" t="str">
        <f t="shared" si="1"/>
        <v>to już pół drogi</v>
      </c>
      <c r="J23" s="69"/>
      <c r="K23" s="70"/>
      <c r="U23" s="4"/>
      <c r="AM23" s="33"/>
      <c r="AN23" s="37">
        <f t="shared" si="7"/>
        <v>837733.17819111561</v>
      </c>
      <c r="AO23" s="37">
        <f t="shared" si="8"/>
        <v>138411.11929715259</v>
      </c>
      <c r="AP23" s="38">
        <f t="shared" si="9"/>
        <v>221457.79087544445</v>
      </c>
      <c r="AQ23" s="33"/>
      <c r="AR23" s="33"/>
      <c r="AS23" s="33"/>
      <c r="AT23" s="33"/>
    </row>
    <row r="24" spans="3:46" x14ac:dyDescent="0.3">
      <c r="C24" s="10">
        <f t="shared" si="5"/>
        <v>43</v>
      </c>
      <c r="D24" s="11">
        <f t="shared" si="2"/>
        <v>1356139.5535621317</v>
      </c>
      <c r="E24" s="12">
        <f t="shared" si="3"/>
        <v>82710.662691147256</v>
      </c>
      <c r="F24" s="13">
        <f t="shared" si="0"/>
        <v>4520.4651785404394</v>
      </c>
      <c r="G24" s="12">
        <f t="shared" si="4"/>
        <v>6892.5552242622707</v>
      </c>
      <c r="H24" s="14">
        <f t="shared" si="6"/>
        <v>0.65584750958949001</v>
      </c>
      <c r="I24" s="68" t="str">
        <f t="shared" si="1"/>
        <v>to już pół drogi</v>
      </c>
      <c r="J24" s="69"/>
      <c r="K24" s="70"/>
      <c r="U24" s="4"/>
      <c r="AM24" s="33"/>
      <c r="AN24" s="37">
        <f t="shared" si="7"/>
        <v>918426.50764589338</v>
      </c>
      <c r="AO24" s="37">
        <f t="shared" si="8"/>
        <v>168351.17150624539</v>
      </c>
      <c r="AP24" s="38">
        <f t="shared" si="9"/>
        <v>269361.87440999295</v>
      </c>
      <c r="AQ24" s="33"/>
      <c r="AR24" s="33"/>
      <c r="AS24" s="33"/>
      <c r="AT24" s="33"/>
    </row>
    <row r="25" spans="3:46" x14ac:dyDescent="0.3">
      <c r="C25" s="10">
        <f t="shared" si="5"/>
        <v>44</v>
      </c>
      <c r="D25" s="11">
        <f t="shared" si="2"/>
        <v>1526999.2872348174</v>
      </c>
      <c r="E25" s="12">
        <f t="shared" si="3"/>
        <v>84778.429258425924</v>
      </c>
      <c r="F25" s="13">
        <f t="shared" si="0"/>
        <v>5089.9976241160575</v>
      </c>
      <c r="G25" s="12">
        <f t="shared" si="4"/>
        <v>7064.869104868827</v>
      </c>
      <c r="H25" s="14">
        <f t="shared" si="6"/>
        <v>0.72046594898810423</v>
      </c>
      <c r="I25" s="68" t="str">
        <f t="shared" si="1"/>
        <v>to już pół drogi</v>
      </c>
      <c r="J25" s="69"/>
      <c r="K25" s="70"/>
      <c r="U25" s="4"/>
      <c r="AM25" s="33"/>
      <c r="AN25" s="37">
        <f t="shared" si="7"/>
        <v>1001137.1703370407</v>
      </c>
      <c r="AO25" s="37">
        <f t="shared" si="8"/>
        <v>202254.66034529847</v>
      </c>
      <c r="AP25" s="38">
        <f t="shared" si="9"/>
        <v>323607.45655247825</v>
      </c>
      <c r="AQ25" s="33"/>
      <c r="AR25" s="33"/>
      <c r="AS25" s="33"/>
      <c r="AT25" s="33"/>
    </row>
    <row r="26" spans="3:46" x14ac:dyDescent="0.3">
      <c r="C26" s="10">
        <f t="shared" si="5"/>
        <v>45</v>
      </c>
      <c r="D26" s="11">
        <f t="shared" si="2"/>
        <v>1711032.6701635064</v>
      </c>
      <c r="E26" s="12">
        <f t="shared" si="3"/>
        <v>86897.889989886564</v>
      </c>
      <c r="F26" s="13">
        <f t="shared" si="0"/>
        <v>5703.4422338783552</v>
      </c>
      <c r="G26" s="12">
        <f t="shared" si="4"/>
        <v>7241.4908324905473</v>
      </c>
      <c r="H26" s="14">
        <f t="shared" si="6"/>
        <v>0.78760608358276207</v>
      </c>
      <c r="I26" s="68" t="str">
        <f t="shared" si="1"/>
        <v>już bliżej niż dalej</v>
      </c>
      <c r="J26" s="69"/>
      <c r="K26" s="70"/>
      <c r="U26" s="4"/>
      <c r="AM26" s="33"/>
      <c r="AN26" s="37">
        <f t="shared" si="7"/>
        <v>1085915.5995954666</v>
      </c>
      <c r="AO26" s="37">
        <f t="shared" si="8"/>
        <v>240429.64252616884</v>
      </c>
      <c r="AP26" s="38">
        <f t="shared" si="9"/>
        <v>384687.42804187094</v>
      </c>
      <c r="AQ26" s="33"/>
      <c r="AR26" s="33"/>
      <c r="AS26" s="33"/>
      <c r="AT26" s="33"/>
    </row>
    <row r="27" spans="3:46" x14ac:dyDescent="0.3">
      <c r="C27" s="10">
        <f t="shared" si="5"/>
        <v>46</v>
      </c>
      <c r="D27" s="11">
        <f t="shared" si="2"/>
        <v>1909147.683714021</v>
      </c>
      <c r="E27" s="12">
        <f t="shared" si="3"/>
        <v>89070.337239633722</v>
      </c>
      <c r="F27" s="13">
        <f t="shared" si="0"/>
        <v>6363.8256123800702</v>
      </c>
      <c r="G27" s="12">
        <f t="shared" si="4"/>
        <v>7422.5281033028105</v>
      </c>
      <c r="H27" s="14">
        <f t="shared" si="6"/>
        <v>0.85736632099086996</v>
      </c>
      <c r="I27" s="68" t="str">
        <f t="shared" si="1"/>
        <v>już bliżej niż dalej</v>
      </c>
      <c r="J27" s="69"/>
      <c r="K27" s="70"/>
      <c r="U27" s="4"/>
      <c r="AM27" s="33"/>
      <c r="AN27" s="37">
        <f t="shared" si="7"/>
        <v>1172813.4895853533</v>
      </c>
      <c r="AO27" s="37">
        <f t="shared" si="8"/>
        <v>283205.45928025653</v>
      </c>
      <c r="AP27" s="38">
        <f t="shared" si="9"/>
        <v>453128.73484841117</v>
      </c>
      <c r="AQ27" s="33"/>
      <c r="AR27" s="33"/>
      <c r="AS27" s="33"/>
      <c r="AT27" s="33"/>
    </row>
    <row r="28" spans="3:46" x14ac:dyDescent="0.3">
      <c r="C28" s="10">
        <f t="shared" ref="C28:C46" si="10">C27+1</f>
        <v>47</v>
      </c>
      <c r="D28" s="11">
        <f t="shared" si="2"/>
        <v>2122312.6203950658</v>
      </c>
      <c r="E28" s="12">
        <f t="shared" si="3"/>
        <v>91297.095670624563</v>
      </c>
      <c r="F28" s="13">
        <f t="shared" si="0"/>
        <v>7074.3754013168864</v>
      </c>
      <c r="G28" s="12">
        <f t="shared" si="4"/>
        <v>7608.0913058853803</v>
      </c>
      <c r="H28" s="14">
        <f t="shared" ref="H28:H46" si="11">F28/G28</f>
        <v>0.92984890912709894</v>
      </c>
      <c r="I28" s="68" t="str">
        <f t="shared" si="1"/>
        <v>już prawie</v>
      </c>
      <c r="J28" s="69"/>
      <c r="K28" s="70"/>
      <c r="U28" s="4"/>
      <c r="AM28" s="33"/>
      <c r="AN28" s="37">
        <f t="shared" si="7"/>
        <v>1261883.8268249871</v>
      </c>
      <c r="AO28" s="37">
        <f t="shared" si="8"/>
        <v>330934.15137310664</v>
      </c>
      <c r="AP28" s="38">
        <f t="shared" si="9"/>
        <v>529494.64219697204</v>
      </c>
      <c r="AQ28" s="33"/>
      <c r="AR28" s="33"/>
      <c r="AS28" s="33"/>
      <c r="AT28" s="33"/>
    </row>
    <row r="29" spans="3:46" x14ac:dyDescent="0.3">
      <c r="C29" s="10">
        <f t="shared" si="10"/>
        <v>48</v>
      </c>
      <c r="D29" s="11">
        <f t="shared" si="2"/>
        <v>2351560.0363913691</v>
      </c>
      <c r="E29" s="12">
        <f t="shared" si="3"/>
        <v>93579.523062390173</v>
      </c>
      <c r="F29" s="13">
        <f t="shared" si="0"/>
        <v>7838.5334546378972</v>
      </c>
      <c r="G29" s="12">
        <f t="shared" si="4"/>
        <v>7798.2935885325141</v>
      </c>
      <c r="H29" s="14">
        <f t="shared" si="11"/>
        <v>1.005160086068644</v>
      </c>
      <c r="I29" s="68" t="str">
        <f t="shared" si="1"/>
        <v>WOLNOŚĆ FINANSOWA</v>
      </c>
      <c r="J29" s="69"/>
      <c r="K29" s="70"/>
      <c r="U29" s="4"/>
      <c r="AM29" s="33"/>
      <c r="AN29" s="37">
        <f t="shared" si="7"/>
        <v>1353180.9224956117</v>
      </c>
      <c r="AO29" s="37">
        <f t="shared" si="8"/>
        <v>383991.96688298264</v>
      </c>
      <c r="AP29" s="38">
        <f t="shared" si="9"/>
        <v>614387.14701277472</v>
      </c>
      <c r="AQ29" s="33"/>
      <c r="AR29" s="33"/>
      <c r="AS29" s="33"/>
      <c r="AT29" s="33"/>
    </row>
    <row r="30" spans="3:46" x14ac:dyDescent="0.3">
      <c r="C30" s="10">
        <f t="shared" si="10"/>
        <v>49</v>
      </c>
      <c r="D30" s="11">
        <f t="shared" si="2"/>
        <v>2597990.961819198</v>
      </c>
      <c r="E30" s="12">
        <f t="shared" si="3"/>
        <v>95919.011138949922</v>
      </c>
      <c r="F30" s="13">
        <f t="shared" si="0"/>
        <v>8659.9698727306604</v>
      </c>
      <c r="G30" s="12">
        <f t="shared" si="4"/>
        <v>7993.2509282458259</v>
      </c>
      <c r="H30" s="14">
        <f t="shared" si="11"/>
        <v>1.083410235768884</v>
      </c>
      <c r="I30" s="68" t="str">
        <f t="shared" si="1"/>
        <v>WOLNOŚĆ FINANSOWA</v>
      </c>
      <c r="J30" s="69"/>
      <c r="K30" s="70"/>
      <c r="U30" s="4"/>
      <c r="AM30" s="33"/>
      <c r="AN30" s="37">
        <f t="shared" si="7"/>
        <v>1446760.445558002</v>
      </c>
      <c r="AO30" s="37">
        <f t="shared" si="8"/>
        <v>442780.96779276652</v>
      </c>
      <c r="AP30" s="38">
        <f t="shared" si="9"/>
        <v>708449.54846842948</v>
      </c>
      <c r="AQ30" s="33"/>
      <c r="AR30" s="33"/>
      <c r="AS30" s="33"/>
      <c r="AT30" s="33"/>
    </row>
    <row r="31" spans="3:46" x14ac:dyDescent="0.3">
      <c r="C31" s="10">
        <f t="shared" si="10"/>
        <v>50</v>
      </c>
      <c r="D31" s="11">
        <f t="shared" ref="D31:D33" si="12">D30*(1+($L$6))+E30+IF($L$7="TAK",F30*12)</f>
        <v>2862779.385476396</v>
      </c>
      <c r="E31" s="12">
        <f t="shared" si="3"/>
        <v>98316.986417423657</v>
      </c>
      <c r="F31" s="13">
        <f t="shared" ref="F31:F33" si="13">D31*$G$7/12</f>
        <v>9542.5979515879862</v>
      </c>
      <c r="G31" s="12">
        <f t="shared" ref="G31:G33" si="14">G30*(1+$L$6)+IF($L$7="NIE",F31-F30)</f>
        <v>8193.0822014519708</v>
      </c>
      <c r="H31" s="14">
        <f t="shared" ref="H31:H33" si="15">F31/G31</f>
        <v>1.1647140498476698</v>
      </c>
      <c r="I31" s="68" t="str">
        <f t="shared" si="1"/>
        <v>WOLNOŚĆ FINANSOWA</v>
      </c>
      <c r="J31" s="69"/>
      <c r="K31" s="70"/>
      <c r="U31" s="4"/>
      <c r="AM31" s="33"/>
      <c r="AN31" s="37">
        <f t="shared" si="7"/>
        <v>1542679.456696952</v>
      </c>
      <c r="AO31" s="37">
        <f t="shared" si="8"/>
        <v>507730.74183824658</v>
      </c>
      <c r="AP31" s="38">
        <f t="shared" si="9"/>
        <v>812369.18694119737</v>
      </c>
      <c r="AQ31" s="33"/>
      <c r="AR31" s="33"/>
      <c r="AS31" s="33"/>
      <c r="AT31" s="33"/>
    </row>
    <row r="32" spans="3:46" x14ac:dyDescent="0.3">
      <c r="C32" s="10">
        <f t="shared" si="10"/>
        <v>51</v>
      </c>
      <c r="D32" s="11">
        <f t="shared" si="12"/>
        <v>3147177.0319497851</v>
      </c>
      <c r="E32" s="12">
        <f t="shared" si="3"/>
        <v>100774.91107785924</v>
      </c>
      <c r="F32" s="13">
        <f t="shared" si="13"/>
        <v>10490.590106499285</v>
      </c>
      <c r="G32" s="12">
        <f t="shared" si="14"/>
        <v>8397.9092564882685</v>
      </c>
      <c r="H32" s="14">
        <f t="shared" si="15"/>
        <v>1.249190695695384</v>
      </c>
      <c r="I32" s="68" t="str">
        <f t="shared" si="1"/>
        <v>WOLNOŚĆ FINANSOWA</v>
      </c>
      <c r="J32" s="69"/>
      <c r="K32" s="70"/>
      <c r="U32" s="4"/>
      <c r="AM32" s="33"/>
      <c r="AN32" s="37">
        <f t="shared" si="7"/>
        <v>1640996.4431143757</v>
      </c>
      <c r="AO32" s="37">
        <f t="shared" si="8"/>
        <v>579300.22647515615</v>
      </c>
      <c r="AP32" s="38">
        <f t="shared" si="9"/>
        <v>926880.36236025323</v>
      </c>
      <c r="AQ32" s="33"/>
      <c r="AR32" s="33"/>
      <c r="AS32" s="33"/>
      <c r="AT32" s="33"/>
    </row>
    <row r="33" spans="3:46" x14ac:dyDescent="0.3">
      <c r="C33" s="10">
        <f t="shared" si="10"/>
        <v>52</v>
      </c>
      <c r="D33" s="11">
        <f t="shared" si="12"/>
        <v>3452518.45010438</v>
      </c>
      <c r="E33" s="12">
        <f t="shared" si="3"/>
        <v>103294.28385480572</v>
      </c>
      <c r="F33" s="13">
        <f t="shared" si="13"/>
        <v>11508.394833681266</v>
      </c>
      <c r="G33" s="12">
        <f t="shared" si="14"/>
        <v>8607.8569879004754</v>
      </c>
      <c r="H33" s="14">
        <f t="shared" si="15"/>
        <v>1.3369639911371547</v>
      </c>
      <c r="I33" s="68" t="str">
        <f t="shared" si="1"/>
        <v>WOLNOŚĆ FINANSOWA</v>
      </c>
      <c r="J33" s="69"/>
      <c r="K33" s="70"/>
      <c r="U33" s="4"/>
      <c r="AM33" s="33"/>
      <c r="AN33" s="37">
        <f t="shared" si="7"/>
        <v>1741771.354192235</v>
      </c>
      <c r="AO33" s="37">
        <f t="shared" si="8"/>
        <v>657979.65227390034</v>
      </c>
      <c r="AP33" s="38">
        <f t="shared" si="9"/>
        <v>1052767.4436382446</v>
      </c>
      <c r="AQ33" s="33"/>
      <c r="AR33" s="33"/>
      <c r="AS33" s="33"/>
      <c r="AT33" s="33"/>
    </row>
    <row r="34" spans="3:46" x14ac:dyDescent="0.3">
      <c r="C34" s="10">
        <f t="shared" si="10"/>
        <v>53</v>
      </c>
      <c r="D34" s="11">
        <f t="shared" ref="D34:D46" si="16">D33*(1+($L$6))+E33+IF($L$7="TAK",F33*12)</f>
        <v>3780226.4332159702</v>
      </c>
      <c r="E34" s="12">
        <f t="shared" si="3"/>
        <v>105876.64095117585</v>
      </c>
      <c r="F34" s="13">
        <f t="shared" ref="F34:F46" si="17">D34*$G$7/12</f>
        <v>12600.754777386568</v>
      </c>
      <c r="G34" s="12">
        <f t="shared" ref="G34:G46" si="18">G33*(1+$L$6)+IF($L$7="NIE",F34-F33)</f>
        <v>8823.0534125979866</v>
      </c>
      <c r="H34" s="14">
        <f t="shared" si="11"/>
        <v>1.428162585913239</v>
      </c>
      <c r="I34" s="68" t="str">
        <f t="shared" si="1"/>
        <v>WOLNOŚĆ FINANSOWA</v>
      </c>
      <c r="J34" s="69"/>
      <c r="K34" s="70"/>
      <c r="U34" s="4"/>
      <c r="AM34" s="33"/>
      <c r="AN34" s="37">
        <f t="shared" si="7"/>
        <v>1845065.6380470407</v>
      </c>
      <c r="AO34" s="37">
        <f t="shared" si="8"/>
        <v>744292.61352650961</v>
      </c>
      <c r="AP34" s="38">
        <f t="shared" si="9"/>
        <v>1190868.1816424199</v>
      </c>
      <c r="AQ34" s="33"/>
      <c r="AR34" s="33"/>
      <c r="AS34" s="33"/>
      <c r="AT34" s="33"/>
    </row>
    <row r="35" spans="3:46" x14ac:dyDescent="0.3">
      <c r="C35" s="10">
        <f t="shared" si="10"/>
        <v>54</v>
      </c>
      <c r="D35" s="11">
        <f t="shared" si="16"/>
        <v>4131817.7923261835</v>
      </c>
      <c r="E35" s="12">
        <f t="shared" si="3"/>
        <v>108523.55697495524</v>
      </c>
      <c r="F35" s="13">
        <f t="shared" si="17"/>
        <v>13772.725974420611</v>
      </c>
      <c r="G35" s="12">
        <f t="shared" si="18"/>
        <v>9043.6297479129353</v>
      </c>
      <c r="H35" s="14">
        <f t="shared" si="11"/>
        <v>1.5229201502415604</v>
      </c>
      <c r="I35" s="68" t="str">
        <f t="shared" si="1"/>
        <v>WOLNOŚĆ FINANSOWA</v>
      </c>
      <c r="J35" s="69"/>
      <c r="K35" s="70"/>
      <c r="U35" s="4"/>
      <c r="AM35" s="33"/>
      <c r="AN35" s="37">
        <f t="shared" si="7"/>
        <v>1950942.2789982166</v>
      </c>
      <c r="AO35" s="37">
        <f t="shared" si="8"/>
        <v>838798.27435690816</v>
      </c>
      <c r="AP35" s="38">
        <f t="shared" si="9"/>
        <v>1342077.2389710587</v>
      </c>
      <c r="AQ35" s="33"/>
      <c r="AR35" s="33"/>
      <c r="AS35" s="33"/>
      <c r="AT35" s="33"/>
    </row>
    <row r="36" spans="3:46" x14ac:dyDescent="0.3">
      <c r="C36" s="10">
        <f t="shared" si="10"/>
        <v>55</v>
      </c>
      <c r="D36" s="11">
        <f t="shared" si="16"/>
        <v>4508909.5058023399</v>
      </c>
      <c r="E36" s="12">
        <f t="shared" si="3"/>
        <v>111236.64589932912</v>
      </c>
      <c r="F36" s="13">
        <f t="shared" si="17"/>
        <v>15029.698352674466</v>
      </c>
      <c r="G36" s="12">
        <f t="shared" si="18"/>
        <v>9269.7204916107585</v>
      </c>
      <c r="H36" s="14">
        <f t="shared" si="11"/>
        <v>1.6213755707387918</v>
      </c>
      <c r="I36" s="68" t="str">
        <f t="shared" si="1"/>
        <v>WOLNOŚĆ FINANSOWA</v>
      </c>
      <c r="J36" s="69"/>
      <c r="K36" s="70"/>
      <c r="U36" s="4"/>
      <c r="AM36" s="33"/>
      <c r="AN36" s="37">
        <f t="shared" si="7"/>
        <v>2059465.8359731718</v>
      </c>
      <c r="AO36" s="37">
        <f t="shared" si="8"/>
        <v>942093.7191650623</v>
      </c>
      <c r="AP36" s="38">
        <f t="shared" si="9"/>
        <v>1507349.9506641061</v>
      </c>
      <c r="AQ36" s="33"/>
      <c r="AR36" s="33"/>
      <c r="AS36" s="33"/>
      <c r="AT36" s="33"/>
    </row>
    <row r="37" spans="3:46" x14ac:dyDescent="0.3">
      <c r="C37" s="10">
        <f t="shared" si="10"/>
        <v>56</v>
      </c>
      <c r="D37" s="11">
        <f t="shared" si="16"/>
        <v>4913225.269578821</v>
      </c>
      <c r="E37" s="12">
        <f t="shared" si="3"/>
        <v>114017.56204681234</v>
      </c>
      <c r="F37" s="13">
        <f t="shared" si="17"/>
        <v>16377.417565262738</v>
      </c>
      <c r="G37" s="12">
        <f t="shared" si="18"/>
        <v>9501.4635039010263</v>
      </c>
      <c r="H37" s="14">
        <f t="shared" si="11"/>
        <v>1.7236731539871351</v>
      </c>
      <c r="I37" s="68" t="str">
        <f t="shared" si="1"/>
        <v>WOLNOŚĆ FINANSOWA</v>
      </c>
      <c r="J37" s="69"/>
      <c r="K37" s="70"/>
      <c r="U37" s="4"/>
      <c r="AM37" s="33"/>
      <c r="AN37" s="37">
        <f t="shared" si="7"/>
        <v>2170702.4818725009</v>
      </c>
      <c r="AO37" s="37">
        <f t="shared" si="8"/>
        <v>1054816.4568101205</v>
      </c>
      <c r="AP37" s="38">
        <f t="shared" si="9"/>
        <v>1687706.3308961997</v>
      </c>
      <c r="AQ37" s="33"/>
      <c r="AR37" s="33"/>
      <c r="AS37" s="33"/>
      <c r="AT37" s="33"/>
    </row>
    <row r="38" spans="3:46" x14ac:dyDescent="0.3">
      <c r="C38" s="10">
        <f t="shared" si="10"/>
        <v>57</v>
      </c>
      <c r="D38" s="11">
        <f t="shared" si="16"/>
        <v>5346602.4741482558</v>
      </c>
      <c r="E38" s="12">
        <f t="shared" si="3"/>
        <v>116868.00109798263</v>
      </c>
      <c r="F38" s="13">
        <f t="shared" si="17"/>
        <v>17822.008247160851</v>
      </c>
      <c r="G38" s="12">
        <f t="shared" si="18"/>
        <v>9739.0000914985503</v>
      </c>
      <c r="H38" s="14">
        <f t="shared" si="11"/>
        <v>1.8299628380451693</v>
      </c>
      <c r="I38" s="68" t="str">
        <f t="shared" si="1"/>
        <v>WOLNOŚĆ FINANSOWA</v>
      </c>
      <c r="J38" s="69"/>
      <c r="K38" s="70"/>
      <c r="U38" s="4"/>
      <c r="AM38" s="33"/>
      <c r="AN38" s="37">
        <f t="shared" si="7"/>
        <v>2284720.0439193132</v>
      </c>
      <c r="AO38" s="37">
        <f t="shared" si="8"/>
        <v>1177647.08854959</v>
      </c>
      <c r="AP38" s="38">
        <f t="shared" si="9"/>
        <v>1884235.3416793526</v>
      </c>
      <c r="AQ38" s="33"/>
      <c r="AR38" s="33"/>
      <c r="AS38" s="33"/>
      <c r="AT38" s="33"/>
    </row>
    <row r="39" spans="3:46" x14ac:dyDescent="0.3">
      <c r="C39" s="10">
        <f t="shared" si="10"/>
        <v>58</v>
      </c>
      <c r="D39" s="11">
        <f t="shared" si="16"/>
        <v>5810999.6360658742</v>
      </c>
      <c r="E39" s="12">
        <f t="shared" si="3"/>
        <v>119789.70112543218</v>
      </c>
      <c r="F39" s="13">
        <f t="shared" si="17"/>
        <v>19369.998786886248</v>
      </c>
      <c r="G39" s="12">
        <f t="shared" si="18"/>
        <v>9982.4750937860135</v>
      </c>
      <c r="H39" s="14">
        <f t="shared" si="11"/>
        <v>1.9404004122127858</v>
      </c>
      <c r="I39" s="68" t="str">
        <f t="shared" si="1"/>
        <v>WOLNOŚĆ FINANSOWA</v>
      </c>
      <c r="J39" s="69"/>
      <c r="K39" s="70"/>
      <c r="U39" s="4"/>
      <c r="AM39" s="33"/>
      <c r="AN39" s="37">
        <f t="shared" si="7"/>
        <v>2401588.045017296</v>
      </c>
      <c r="AO39" s="37">
        <f t="shared" si="8"/>
        <v>1311312.1504032956</v>
      </c>
      <c r="AP39" s="38">
        <f t="shared" si="9"/>
        <v>2098099.4406452826</v>
      </c>
      <c r="AQ39" s="33"/>
      <c r="AR39" s="33"/>
      <c r="AS39" s="33"/>
      <c r="AT39" s="33"/>
    </row>
    <row r="40" spans="3:46" x14ac:dyDescent="0.3">
      <c r="C40" s="10">
        <f t="shared" si="10"/>
        <v>59</v>
      </c>
      <c r="D40" s="11">
        <f t="shared" si="16"/>
        <v>6308504.3135355869</v>
      </c>
      <c r="E40" s="12">
        <f t="shared" si="3"/>
        <v>122784.44365356799</v>
      </c>
      <c r="F40" s="13">
        <f t="shared" si="17"/>
        <v>21028.347711785293</v>
      </c>
      <c r="G40" s="12">
        <f t="shared" si="18"/>
        <v>10232.036971130663</v>
      </c>
      <c r="H40" s="14">
        <f t="shared" si="11"/>
        <v>2.055147745372309</v>
      </c>
      <c r="I40" s="68" t="str">
        <f t="shared" si="1"/>
        <v>WOLNOŚĆ FINANSOWA</v>
      </c>
      <c r="J40" s="69"/>
      <c r="K40" s="70"/>
      <c r="U40" s="4"/>
      <c r="AM40" s="33"/>
      <c r="AN40" s="37">
        <f t="shared" si="7"/>
        <v>2521377.7461427283</v>
      </c>
      <c r="AO40" s="37">
        <f t="shared" si="8"/>
        <v>1456587.1413049409</v>
      </c>
      <c r="AP40" s="38">
        <f t="shared" si="9"/>
        <v>2330539.4260879178</v>
      </c>
      <c r="AQ40" s="33"/>
      <c r="AR40" s="33"/>
      <c r="AS40" s="33"/>
      <c r="AT40" s="33"/>
    </row>
    <row r="41" spans="3:46" x14ac:dyDescent="0.3">
      <c r="C41" s="10">
        <f t="shared" si="10"/>
        <v>60</v>
      </c>
      <c r="D41" s="11">
        <f t="shared" si="16"/>
        <v>6841341.5375689678</v>
      </c>
      <c r="E41" s="12">
        <f t="shared" si="3"/>
        <v>125854.05474490717</v>
      </c>
      <c r="F41" s="13">
        <f t="shared" si="17"/>
        <v>22804.471791896562</v>
      </c>
      <c r="G41" s="12">
        <f t="shared" si="18"/>
        <v>10487.837895408929</v>
      </c>
      <c r="H41" s="14">
        <f t="shared" si="11"/>
        <v>2.1743730232404967</v>
      </c>
      <c r="I41" s="68" t="str">
        <f t="shared" si="1"/>
        <v>WOLNOŚĆ FINANSOWA</v>
      </c>
      <c r="J41" s="69"/>
      <c r="K41" s="70"/>
      <c r="U41" s="4"/>
      <c r="AM41" s="33"/>
      <c r="AN41" s="37">
        <f t="shared" si="7"/>
        <v>2644162.1897962964</v>
      </c>
      <c r="AO41" s="37">
        <f t="shared" si="8"/>
        <v>1614299.7491433294</v>
      </c>
      <c r="AP41" s="38">
        <f t="shared" si="9"/>
        <v>2582879.5986293415</v>
      </c>
      <c r="AQ41" s="33"/>
      <c r="AR41" s="33"/>
      <c r="AS41" s="33"/>
      <c r="AT41" s="33"/>
    </row>
    <row r="42" spans="3:46" x14ac:dyDescent="0.3">
      <c r="C42" s="10">
        <f t="shared" si="10"/>
        <v>61</v>
      </c>
      <c r="D42" s="11">
        <f t="shared" si="16"/>
        <v>7411882.792255857</v>
      </c>
      <c r="E42" s="12">
        <f t="shared" si="3"/>
        <v>129000.40611352984</v>
      </c>
      <c r="F42" s="13">
        <f t="shared" si="17"/>
        <v>24706.275974186192</v>
      </c>
      <c r="G42" s="12">
        <f t="shared" si="18"/>
        <v>10750.033842794151</v>
      </c>
      <c r="H42" s="14">
        <f t="shared" si="11"/>
        <v>2.2982509948791501</v>
      </c>
      <c r="I42" s="68" t="str">
        <f t="shared" si="1"/>
        <v>WOLNOŚĆ FINANSOWA</v>
      </c>
      <c r="J42" s="69"/>
      <c r="K42" s="70"/>
      <c r="U42" s="4"/>
      <c r="AM42" s="33"/>
      <c r="AN42" s="37">
        <f t="shared" si="7"/>
        <v>2770016.2445412036</v>
      </c>
      <c r="AO42" s="37">
        <f t="shared" si="8"/>
        <v>1785333.287582553</v>
      </c>
      <c r="AP42" s="38">
        <f t="shared" si="9"/>
        <v>2856533.2601321004</v>
      </c>
      <c r="AQ42" s="33"/>
      <c r="AR42" s="33"/>
      <c r="AS42" s="33"/>
      <c r="AT42" s="33"/>
    </row>
    <row r="43" spans="3:46" x14ac:dyDescent="0.3">
      <c r="C43" s="10">
        <f t="shared" si="10"/>
        <v>62</v>
      </c>
      <c r="D43" s="11">
        <f t="shared" si="16"/>
        <v>8022655.5798660172</v>
      </c>
      <c r="E43" s="12">
        <f t="shared" si="3"/>
        <v>132225.41626636806</v>
      </c>
      <c r="F43" s="13">
        <f t="shared" si="17"/>
        <v>26742.185266220058</v>
      </c>
      <c r="G43" s="12">
        <f t="shared" si="18"/>
        <v>11018.784688864005</v>
      </c>
      <c r="H43" s="14">
        <f t="shared" si="11"/>
        <v>2.4269632288256533</v>
      </c>
      <c r="I43" s="68" t="str">
        <f t="shared" si="1"/>
        <v>WOLNOŚĆ FINANSOWA</v>
      </c>
      <c r="J43" s="69"/>
      <c r="K43" s="70"/>
      <c r="U43" s="4"/>
      <c r="AM43" s="33"/>
      <c r="AN43" s="37">
        <f t="shared" si="7"/>
        <v>2899016.6506547336</v>
      </c>
      <c r="AO43" s="37">
        <f t="shared" si="8"/>
        <v>1970630.3573889486</v>
      </c>
      <c r="AP43" s="38">
        <f t="shared" si="9"/>
        <v>3153008.5718223345</v>
      </c>
      <c r="AQ43" s="33"/>
      <c r="AR43" s="33"/>
      <c r="AS43" s="33"/>
      <c r="AT43" s="33"/>
    </row>
    <row r="44" spans="3:46" x14ac:dyDescent="0.3">
      <c r="C44" s="10">
        <f t="shared" si="10"/>
        <v>63</v>
      </c>
      <c r="D44" s="11">
        <f t="shared" si="16"/>
        <v>8676353.6088236757</v>
      </c>
      <c r="E44" s="12">
        <f t="shared" si="3"/>
        <v>135531.05167302725</v>
      </c>
      <c r="F44" s="13">
        <f t="shared" si="17"/>
        <v>28921.178696078918</v>
      </c>
      <c r="G44" s="12">
        <f t="shared" si="18"/>
        <v>11294.254306085604</v>
      </c>
      <c r="H44" s="14">
        <f t="shared" si="11"/>
        <v>2.5606983792188496</v>
      </c>
      <c r="I44" s="68" t="str">
        <f t="shared" si="1"/>
        <v>WOLNOŚĆ FINANSOWA</v>
      </c>
      <c r="J44" s="69"/>
      <c r="K44" s="70"/>
      <c r="U44" s="4"/>
      <c r="AM44" s="33"/>
      <c r="AN44" s="37">
        <f t="shared" si="7"/>
        <v>3031242.0669211019</v>
      </c>
      <c r="AO44" s="37">
        <f t="shared" si="8"/>
        <v>2171196.7468855986</v>
      </c>
      <c r="AP44" s="38">
        <f t="shared" si="9"/>
        <v>3473914.7950169751</v>
      </c>
      <c r="AQ44" s="33"/>
      <c r="AR44" s="33"/>
      <c r="AS44" s="33"/>
      <c r="AT44" s="33"/>
    </row>
    <row r="45" spans="3:46" x14ac:dyDescent="0.3">
      <c r="C45" s="10">
        <f t="shared" si="10"/>
        <v>64</v>
      </c>
      <c r="D45" s="11">
        <f t="shared" si="16"/>
        <v>9375847.6450702399</v>
      </c>
      <c r="E45" s="12">
        <f t="shared" si="3"/>
        <v>138919.32796485291</v>
      </c>
      <c r="F45" s="13">
        <f t="shared" si="17"/>
        <v>31252.825483567463</v>
      </c>
      <c r="G45" s="12">
        <f t="shared" si="18"/>
        <v>11576.610663737743</v>
      </c>
      <c r="H45" s="14">
        <f t="shared" si="11"/>
        <v>2.6996524623103162</v>
      </c>
      <c r="I45" s="68" t="str">
        <f t="shared" si="1"/>
        <v>WOLNOŚĆ FINANSOWA</v>
      </c>
      <c r="J45" s="69"/>
      <c r="K45" s="70"/>
      <c r="U45" s="4"/>
      <c r="AM45" s="33"/>
      <c r="AN45" s="37">
        <f t="shared" si="7"/>
        <v>3166773.1185941291</v>
      </c>
      <c r="AO45" s="37">
        <f t="shared" si="8"/>
        <v>2388105.5871061892</v>
      </c>
      <c r="AP45" s="38">
        <f t="shared" si="9"/>
        <v>3820968.939369922</v>
      </c>
      <c r="AQ45" s="33"/>
      <c r="AR45" s="33"/>
      <c r="AS45" s="33"/>
      <c r="AT45" s="33"/>
    </row>
    <row r="46" spans="3:46" ht="15" thickBot="1" x14ac:dyDescent="0.35">
      <c r="C46" s="15">
        <f t="shared" si="10"/>
        <v>65</v>
      </c>
      <c r="D46" s="16">
        <f t="shared" si="16"/>
        <v>10124197.069964657</v>
      </c>
      <c r="E46" s="17">
        <f t="shared" si="3"/>
        <v>142392.31116397423</v>
      </c>
      <c r="F46" s="18">
        <f t="shared" si="17"/>
        <v>33747.323566548854</v>
      </c>
      <c r="G46" s="17">
        <f t="shared" si="18"/>
        <v>11866.025930331187</v>
      </c>
      <c r="H46" s="19">
        <f t="shared" si="11"/>
        <v>2.8440291437663281</v>
      </c>
      <c r="I46" s="72" t="str">
        <f t="shared" si="1"/>
        <v>WOLNOŚĆ FINANSOWA</v>
      </c>
      <c r="J46" s="73"/>
      <c r="K46" s="74"/>
      <c r="L46" s="5"/>
      <c r="M46" s="5"/>
      <c r="N46" s="5"/>
      <c r="O46" s="5"/>
      <c r="P46" s="5"/>
      <c r="Q46" s="5"/>
      <c r="R46" s="5"/>
      <c r="S46" s="5"/>
      <c r="T46" s="5"/>
      <c r="U46" s="6"/>
      <c r="AM46" s="33"/>
      <c r="AN46" s="37">
        <f t="shared" si="7"/>
        <v>3305692.4465589821</v>
      </c>
      <c r="AO46" s="37">
        <f t="shared" si="8"/>
        <v>2622501.7782329433</v>
      </c>
      <c r="AP46" s="38">
        <f t="shared" si="9"/>
        <v>4196002.8451727312</v>
      </c>
      <c r="AQ46" s="33"/>
      <c r="AR46" s="33"/>
      <c r="AS46" s="33"/>
      <c r="AT46" s="33"/>
    </row>
    <row r="47" spans="3:46" x14ac:dyDescent="0.3">
      <c r="AM47" s="33"/>
      <c r="AN47" s="34"/>
      <c r="AO47" s="34"/>
      <c r="AP47" s="34"/>
      <c r="AQ47" s="33"/>
      <c r="AR47" s="33"/>
      <c r="AS47" s="33"/>
      <c r="AT47" s="33"/>
    </row>
    <row r="48" spans="3:46" x14ac:dyDescent="0.3">
      <c r="AM48" s="33"/>
      <c r="AN48" s="34"/>
      <c r="AO48" s="34"/>
      <c r="AP48" s="34"/>
      <c r="AQ48" s="33"/>
      <c r="AR48" s="33"/>
      <c r="AS48" s="33"/>
      <c r="AT48" s="33"/>
    </row>
    <row r="49" spans="4:46" x14ac:dyDescent="0.3">
      <c r="AM49" s="33"/>
      <c r="AN49" s="34"/>
      <c r="AO49" s="34"/>
      <c r="AP49" s="34"/>
      <c r="AQ49" s="33"/>
      <c r="AR49" s="33"/>
      <c r="AS49" s="33"/>
      <c r="AT49" s="33"/>
    </row>
    <row r="50" spans="4:46" x14ac:dyDescent="0.3">
      <c r="AM50" s="33"/>
      <c r="AN50" s="34"/>
      <c r="AO50" s="34"/>
      <c r="AP50" s="34"/>
      <c r="AQ50" s="33"/>
      <c r="AR50" s="33"/>
      <c r="AS50" s="33"/>
      <c r="AT50" s="33"/>
    </row>
    <row r="51" spans="4:46" x14ac:dyDescent="0.3">
      <c r="AM51" s="33"/>
      <c r="AN51" s="34"/>
      <c r="AO51" s="34"/>
      <c r="AP51" s="34"/>
      <c r="AQ51" s="33"/>
      <c r="AR51" s="33"/>
      <c r="AS51" s="33"/>
      <c r="AT51" s="33"/>
    </row>
    <row r="52" spans="4:46" x14ac:dyDescent="0.3">
      <c r="AM52" s="33"/>
      <c r="AN52" s="34"/>
      <c r="AO52" s="34"/>
      <c r="AP52" s="34"/>
      <c r="AQ52" s="33"/>
      <c r="AR52" s="33"/>
      <c r="AS52" s="33"/>
      <c r="AT52" s="33"/>
    </row>
    <row r="53" spans="4:46" x14ac:dyDescent="0.3">
      <c r="AM53" s="33"/>
      <c r="AN53" s="34"/>
      <c r="AO53" s="34"/>
      <c r="AP53" s="34"/>
      <c r="AQ53" s="33"/>
      <c r="AR53" s="33"/>
      <c r="AS53" s="33"/>
      <c r="AT53" s="33"/>
    </row>
    <row r="54" spans="4:46" x14ac:dyDescent="0.3">
      <c r="AM54" s="33"/>
      <c r="AN54" s="34"/>
      <c r="AO54" s="34"/>
      <c r="AP54" s="34"/>
      <c r="AQ54" s="33"/>
      <c r="AR54" s="33"/>
      <c r="AS54" s="33"/>
      <c r="AT54" s="33"/>
    </row>
    <row r="55" spans="4:46" x14ac:dyDescent="0.3">
      <c r="AM55" s="33"/>
      <c r="AN55" s="34"/>
      <c r="AO55" s="34"/>
      <c r="AP55" s="34"/>
      <c r="AQ55" s="33"/>
      <c r="AR55" s="33"/>
      <c r="AS55" s="33"/>
      <c r="AT55" s="33"/>
    </row>
    <row r="56" spans="4:46" x14ac:dyDescent="0.3">
      <c r="AM56" s="33"/>
      <c r="AN56" s="34"/>
      <c r="AO56" s="34"/>
      <c r="AP56" s="34"/>
      <c r="AQ56" s="33"/>
      <c r="AR56" s="33"/>
      <c r="AS56" s="33"/>
      <c r="AT56" s="33"/>
    </row>
    <row r="57" spans="4:46" x14ac:dyDescent="0.3">
      <c r="AM57" s="33"/>
      <c r="AN57" s="34"/>
      <c r="AO57" s="34"/>
      <c r="AP57" s="34"/>
      <c r="AQ57" s="33"/>
      <c r="AR57" s="33"/>
      <c r="AS57" s="33"/>
      <c r="AT57" s="33"/>
    </row>
    <row r="58" spans="4:46" x14ac:dyDescent="0.3">
      <c r="AM58" s="33"/>
      <c r="AN58" s="34"/>
      <c r="AO58" s="34"/>
      <c r="AP58" s="34"/>
      <c r="AQ58" s="33"/>
      <c r="AR58" s="33"/>
      <c r="AS58" s="33"/>
      <c r="AT58" s="33"/>
    </row>
    <row r="59" spans="4:46" x14ac:dyDescent="0.3">
      <c r="AM59" s="33"/>
      <c r="AN59" s="34"/>
      <c r="AO59" s="34"/>
      <c r="AP59" s="34"/>
      <c r="AQ59" s="33"/>
      <c r="AR59" s="33"/>
      <c r="AS59" s="33"/>
      <c r="AT59" s="33"/>
    </row>
    <row r="60" spans="4:46" x14ac:dyDescent="0.3">
      <c r="AM60" s="33"/>
      <c r="AN60" s="34"/>
      <c r="AO60" s="34"/>
      <c r="AP60" s="34"/>
      <c r="AQ60" s="33"/>
      <c r="AR60" s="33"/>
      <c r="AS60" s="33"/>
      <c r="AT60" s="33"/>
    </row>
    <row r="61" spans="4:46" x14ac:dyDescent="0.3">
      <c r="AM61" s="33"/>
      <c r="AN61" s="34"/>
      <c r="AO61" s="34"/>
      <c r="AP61" s="34"/>
      <c r="AQ61" s="33"/>
      <c r="AR61" s="33"/>
      <c r="AS61" s="33"/>
      <c r="AT61" s="33"/>
    </row>
    <row r="62" spans="4:46" x14ac:dyDescent="0.3">
      <c r="AM62" s="33"/>
      <c r="AN62" s="34"/>
      <c r="AO62" s="34"/>
      <c r="AP62" s="34"/>
      <c r="AQ62" s="33"/>
      <c r="AR62" s="33"/>
      <c r="AS62" s="33"/>
      <c r="AT62" s="33"/>
    </row>
    <row r="63" spans="4:46" x14ac:dyDescent="0.3">
      <c r="D63" s="32"/>
      <c r="E63" s="75"/>
      <c r="F63" s="75"/>
      <c r="AM63" s="33"/>
      <c r="AN63" s="34"/>
      <c r="AO63" s="34"/>
      <c r="AP63" s="34"/>
      <c r="AQ63" s="33"/>
      <c r="AR63" s="33"/>
      <c r="AS63" s="33"/>
      <c r="AT63" s="33"/>
    </row>
    <row r="64" spans="4:46" x14ac:dyDescent="0.3">
      <c r="D64" s="32"/>
      <c r="E64" s="75"/>
      <c r="F64" s="75"/>
      <c r="AM64" s="33"/>
      <c r="AN64" s="34"/>
      <c r="AO64" s="34"/>
      <c r="AP64" s="34"/>
      <c r="AQ64" s="33"/>
      <c r="AR64" s="33"/>
      <c r="AS64" s="33"/>
      <c r="AT64" s="33"/>
    </row>
    <row r="65" spans="4:46" x14ac:dyDescent="0.3">
      <c r="D65" s="32"/>
      <c r="E65" s="75"/>
      <c r="F65" s="75"/>
      <c r="AM65" s="33"/>
      <c r="AN65" s="34"/>
      <c r="AO65" s="34"/>
      <c r="AP65" s="34"/>
      <c r="AQ65" s="33"/>
      <c r="AR65" s="33"/>
      <c r="AS65" s="33"/>
      <c r="AT65" s="33"/>
    </row>
    <row r="66" spans="4:46" x14ac:dyDescent="0.3">
      <c r="D66" s="32"/>
      <c r="E66" s="75"/>
      <c r="F66" s="75"/>
      <c r="AM66" s="33"/>
      <c r="AN66" s="34"/>
      <c r="AO66" s="34"/>
      <c r="AP66" s="34"/>
      <c r="AQ66" s="33"/>
      <c r="AR66" s="33"/>
      <c r="AS66" s="33"/>
      <c r="AT66" s="33"/>
    </row>
    <row r="67" spans="4:46" x14ac:dyDescent="0.3">
      <c r="D67" s="76">
        <v>0</v>
      </c>
      <c r="E67" s="75" t="s">
        <v>13</v>
      </c>
      <c r="F67" s="75"/>
      <c r="AM67" s="33"/>
      <c r="AN67" s="34"/>
      <c r="AO67" s="34"/>
      <c r="AP67" s="34"/>
      <c r="AQ67" s="33"/>
      <c r="AR67" s="33"/>
      <c r="AS67" s="33"/>
      <c r="AT67" s="33"/>
    </row>
    <row r="68" spans="4:46" x14ac:dyDescent="0.3">
      <c r="D68" s="76">
        <v>0.1</v>
      </c>
      <c r="E68" s="75" t="s">
        <v>14</v>
      </c>
      <c r="F68" s="75"/>
      <c r="AM68" s="33"/>
      <c r="AN68" s="34"/>
      <c r="AO68" s="34"/>
      <c r="AP68" s="34"/>
      <c r="AQ68" s="33"/>
      <c r="AR68" s="33"/>
      <c r="AS68" s="33"/>
      <c r="AT68" s="33"/>
    </row>
    <row r="69" spans="4:46" x14ac:dyDescent="0.3">
      <c r="D69" s="76">
        <v>0.25</v>
      </c>
      <c r="E69" s="75" t="s">
        <v>15</v>
      </c>
      <c r="F69" s="75"/>
      <c r="AM69" s="33"/>
      <c r="AN69" s="34"/>
      <c r="AO69" s="34"/>
      <c r="AP69" s="34"/>
      <c r="AQ69" s="33"/>
      <c r="AR69" s="33"/>
      <c r="AS69" s="33"/>
      <c r="AT69" s="33"/>
    </row>
    <row r="70" spans="4:46" x14ac:dyDescent="0.3">
      <c r="D70" s="76">
        <v>0.5</v>
      </c>
      <c r="E70" s="75" t="s">
        <v>16</v>
      </c>
      <c r="F70" s="75"/>
    </row>
    <row r="71" spans="4:46" x14ac:dyDescent="0.3">
      <c r="D71" s="76">
        <v>0.75</v>
      </c>
      <c r="E71" s="75" t="s">
        <v>17</v>
      </c>
      <c r="F71" s="75"/>
    </row>
    <row r="72" spans="4:46" x14ac:dyDescent="0.3">
      <c r="D72" s="76">
        <v>0.9</v>
      </c>
      <c r="E72" s="75" t="s">
        <v>18</v>
      </c>
      <c r="F72" s="75"/>
    </row>
    <row r="73" spans="4:46" x14ac:dyDescent="0.3">
      <c r="D73" s="76">
        <v>1</v>
      </c>
      <c r="E73" s="75" t="s">
        <v>19</v>
      </c>
      <c r="F73" s="75"/>
    </row>
    <row r="74" spans="4:46" x14ac:dyDescent="0.3">
      <c r="D74" s="76"/>
      <c r="E74" s="75"/>
      <c r="F74" s="75"/>
    </row>
    <row r="75" spans="4:46" x14ac:dyDescent="0.3">
      <c r="D75" s="32"/>
      <c r="E75" s="75"/>
      <c r="F75" s="75"/>
    </row>
    <row r="76" spans="4:46" x14ac:dyDescent="0.3">
      <c r="D76" s="32"/>
      <c r="E76" s="75"/>
      <c r="F76" s="75"/>
    </row>
    <row r="77" spans="4:46" x14ac:dyDescent="0.3">
      <c r="D77" s="32"/>
      <c r="E77" s="75"/>
      <c r="F77" s="75"/>
    </row>
    <row r="78" spans="4:46" x14ac:dyDescent="0.3">
      <c r="D78" s="32"/>
      <c r="E78" s="75"/>
      <c r="F78" s="75"/>
    </row>
  </sheetData>
  <sheetProtection algorithmName="SHA-512" hashValue="hoCIvMjv5r8apa6LiRZ8xfZspTNCOQ4Go9oEZPOiMwxzA/69A2wUJzO0VRodocEkTqfxR1cNRgOapx8P35iJHA==" saltValue="XL/WkNlf5Z2T3uD4iHuLMg==" spinCount="100000" sheet="1" objects="1" scenarios="1"/>
  <mergeCells count="47">
    <mergeCell ref="C2:U2"/>
    <mergeCell ref="I46:K46"/>
    <mergeCell ref="I43:K43"/>
    <mergeCell ref="I44:K44"/>
    <mergeCell ref="I33:K33"/>
    <mergeCell ref="I34:K34"/>
    <mergeCell ref="I35:K35"/>
    <mergeCell ref="I36:K36"/>
    <mergeCell ref="I39:K39"/>
    <mergeCell ref="I40:K40"/>
    <mergeCell ref="I41:K41"/>
    <mergeCell ref="I16:K16"/>
    <mergeCell ref="I17:K17"/>
    <mergeCell ref="I18:K18"/>
    <mergeCell ref="I19:K19"/>
    <mergeCell ref="I45:K45"/>
    <mergeCell ref="I20:K20"/>
    <mergeCell ref="I42:K42"/>
    <mergeCell ref="I25:K25"/>
    <mergeCell ref="I26:K26"/>
    <mergeCell ref="I27:K27"/>
    <mergeCell ref="I28:K28"/>
    <mergeCell ref="I29:K29"/>
    <mergeCell ref="I30:K30"/>
    <mergeCell ref="I37:K37"/>
    <mergeCell ref="I38:K38"/>
    <mergeCell ref="I31:K31"/>
    <mergeCell ref="I32:K32"/>
    <mergeCell ref="I21:K21"/>
    <mergeCell ref="I22:K22"/>
    <mergeCell ref="I23:K23"/>
    <mergeCell ref="I24:K24"/>
    <mergeCell ref="I11:K11"/>
    <mergeCell ref="I12:K12"/>
    <mergeCell ref="I13:K13"/>
    <mergeCell ref="I14:K14"/>
    <mergeCell ref="I15:K15"/>
    <mergeCell ref="N5:U8"/>
    <mergeCell ref="N4:U4"/>
    <mergeCell ref="C4:L4"/>
    <mergeCell ref="I10:K10"/>
    <mergeCell ref="L10:U10"/>
    <mergeCell ref="C5:F5"/>
    <mergeCell ref="C6:F6"/>
    <mergeCell ref="C7:F7"/>
    <mergeCell ref="C8:F8"/>
    <mergeCell ref="H5:K5"/>
  </mergeCells>
  <conditionalFormatting sqref="H11:H46">
    <cfRule type="cellIs" dxfId="1" priority="1" operator="greaterThanOrEqual">
      <formula>1</formula>
    </cfRule>
    <cfRule type="dataBar" priority="2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{11D7D4A1-FBB6-4552-9FEB-A181C31AD910}</x14:id>
        </ext>
      </extLst>
    </cfRule>
    <cfRule type="cellIs" dxfId="0" priority="3" operator="greaterThanOrEqual">
      <formula>1</formula>
    </cfRule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{488F46B8-0017-4333-95F7-F4AE70136FF9}</x14:id>
        </ext>
      </extLst>
    </cfRule>
  </conditionalFormatting>
  <dataValidations count="6">
    <dataValidation type="list" allowBlank="1" showInputMessage="1" showErrorMessage="1" sqref="L7" xr:uid="{9E0A1255-5EE5-4F1C-BE65-113C7A1239EB}">
      <formula1>"TAK,NIE"</formula1>
    </dataValidation>
    <dataValidation type="decimal" allowBlank="1" showInputMessage="1" showErrorMessage="1" errorTitle="Liczba większa od 0" promptTitle="Miesięczny poziom dochodów netto" sqref="G5:G6" xr:uid="{AF478F09-CF5A-4BF8-BD12-893008849A1F}">
      <formula1>0</formula1>
      <formula2>100000000</formula2>
    </dataValidation>
    <dataValidation type="decimal" errorStyle="warning" allowBlank="1" showInputMessage="1" showErrorMessage="1" errorTitle="Określ przychody realnie" error="Tak wysoki poziom przychodów może byc trudny do utrzymania w długim okresie" sqref="G7" xr:uid="{A7C1C540-17C8-4CC1-ABF5-34DD7E14830F}">
      <formula1>0</formula1>
      <formula2>0.15</formula2>
    </dataValidation>
    <dataValidation type="decimal" allowBlank="1" showInputMessage="1" showErrorMessage="1" errorTitle="wartośc liczbowa" sqref="G8" xr:uid="{139FA0FB-CD47-4C7A-B0F1-B61796D5E3EB}">
      <formula1>0</formula1>
      <formula2>1000000000</formula2>
    </dataValidation>
    <dataValidation type="decimal" allowBlank="1" showInputMessage="1" showErrorMessage="1" errorTitle="Zakładana % wartość inflacji" sqref="L6" xr:uid="{2D434D36-8E88-41B5-99D9-4D79FD12B038}">
      <formula1>0</formula1>
      <formula2>0.5</formula2>
    </dataValidation>
    <dataValidation type="whole" allowBlank="1" showInputMessage="1" showErrorMessage="1" errorTitle="Pełne lata" sqref="L5" xr:uid="{E500336E-9C09-429F-AC52-4B77C42E2E05}">
      <formula1>1</formula1>
      <formula2>100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D7D4A1-FBB6-4552-9FEB-A181C31AD91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88F46B8-0017-4333-95F7-F4AE70136FF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H11:H46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Wolność finansowa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Walendowicz</dc:creator>
  <cp:lastModifiedBy>Michał Walendowicz</cp:lastModifiedBy>
  <dcterms:created xsi:type="dcterms:W3CDTF">2023-03-05T07:56:40Z</dcterms:created>
  <dcterms:modified xsi:type="dcterms:W3CDTF">2023-03-16T21:40:17Z</dcterms:modified>
</cp:coreProperties>
</file>