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\OneDrive\Pulpit\blog\Wpisy\30_ Mieszkanie na kredyt\"/>
    </mc:Choice>
  </mc:AlternateContent>
  <xr:revisionPtr revIDLastSave="0" documentId="13_ncr:1_{F68767D4-94FA-42E9-9302-34971D965B15}" xr6:coauthVersionLast="47" xr6:coauthVersionMax="47" xr10:uidLastSave="{00000000-0000-0000-0000-000000000000}"/>
  <workbookProtection workbookAlgorithmName="SHA-512" workbookHashValue="HlJETv+AomxU2QXiwrfZckd1yg4JZv8wlkAzhII0V6Z2XBuxAOW5JkD3s5Mc+I1KDHBKyvMipGSBgzyLM/Oenw==" workbookSaltValue="0rgmEtrKwAEtxuEvrwyVkA==" workbookSpinCount="100000" lockStructure="1"/>
  <bookViews>
    <workbookView xWindow="-108" yWindow="-108" windowWidth="23256" windowHeight="12456" xr2:uid="{46D85B3F-53AF-4D69-9FF3-C7AE881AE6F0}"/>
  </bookViews>
  <sheets>
    <sheet name="Długoterminowa rentowność najmu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5" i="1" l="1"/>
  <c r="W27" i="1" s="1"/>
  <c r="W39" i="1" s="1"/>
  <c r="W51" i="1" s="1"/>
  <c r="W63" i="1" s="1"/>
  <c r="W16" i="1"/>
  <c r="W28" i="1" s="1"/>
  <c r="W40" i="1" s="1"/>
  <c r="W52" i="1" s="1"/>
  <c r="W64" i="1" s="1"/>
  <c r="W76" i="1" s="1"/>
  <c r="W88" i="1" s="1"/>
  <c r="W100" i="1" s="1"/>
  <c r="W112" i="1" s="1"/>
  <c r="W124" i="1" s="1"/>
  <c r="W136" i="1" s="1"/>
  <c r="W148" i="1" s="1"/>
  <c r="W160" i="1" s="1"/>
  <c r="W172" i="1" s="1"/>
  <c r="W184" i="1" s="1"/>
  <c r="W196" i="1" s="1"/>
  <c r="W208" i="1" s="1"/>
  <c r="W220" i="1" s="1"/>
  <c r="W232" i="1" s="1"/>
  <c r="W244" i="1" s="1"/>
  <c r="W256" i="1" s="1"/>
  <c r="W268" i="1" s="1"/>
  <c r="W280" i="1" s="1"/>
  <c r="W292" i="1" s="1"/>
  <c r="W304" i="1" s="1"/>
  <c r="W316" i="1" s="1"/>
  <c r="W328" i="1" s="1"/>
  <c r="W340" i="1" s="1"/>
  <c r="W352" i="1" s="1"/>
  <c r="W17" i="1"/>
  <c r="W29" i="1" s="1"/>
  <c r="W41" i="1" s="1"/>
  <c r="W53" i="1" s="1"/>
  <c r="W65" i="1" s="1"/>
  <c r="W18" i="1"/>
  <c r="W30" i="1" s="1"/>
  <c r="W42" i="1" s="1"/>
  <c r="W54" i="1" s="1"/>
  <c r="W66" i="1" s="1"/>
  <c r="W19" i="1"/>
  <c r="W31" i="1" s="1"/>
  <c r="W43" i="1" s="1"/>
  <c r="W55" i="1" s="1"/>
  <c r="W67" i="1" s="1"/>
  <c r="W79" i="1" s="1"/>
  <c r="W91" i="1" s="1"/>
  <c r="W103" i="1" s="1"/>
  <c r="W115" i="1" s="1"/>
  <c r="W127" i="1" s="1"/>
  <c r="W139" i="1" s="1"/>
  <c r="W151" i="1" s="1"/>
  <c r="W163" i="1" s="1"/>
  <c r="W175" i="1" s="1"/>
  <c r="W187" i="1" s="1"/>
  <c r="W199" i="1" s="1"/>
  <c r="W211" i="1" s="1"/>
  <c r="W223" i="1" s="1"/>
  <c r="W235" i="1" s="1"/>
  <c r="W247" i="1" s="1"/>
  <c r="W259" i="1" s="1"/>
  <c r="W271" i="1" s="1"/>
  <c r="W283" i="1" s="1"/>
  <c r="W295" i="1" s="1"/>
  <c r="W307" i="1" s="1"/>
  <c r="W319" i="1" s="1"/>
  <c r="W331" i="1" s="1"/>
  <c r="W343" i="1" s="1"/>
  <c r="W355" i="1" s="1"/>
  <c r="W20" i="1"/>
  <c r="W32" i="1" s="1"/>
  <c r="W44" i="1" s="1"/>
  <c r="W56" i="1" s="1"/>
  <c r="W68" i="1" s="1"/>
  <c r="W80" i="1" s="1"/>
  <c r="W92" i="1" s="1"/>
  <c r="W104" i="1" s="1"/>
  <c r="W116" i="1" s="1"/>
  <c r="W128" i="1" s="1"/>
  <c r="W140" i="1" s="1"/>
  <c r="W152" i="1" s="1"/>
  <c r="W164" i="1" s="1"/>
  <c r="W176" i="1" s="1"/>
  <c r="W188" i="1" s="1"/>
  <c r="W200" i="1" s="1"/>
  <c r="W212" i="1" s="1"/>
  <c r="W224" i="1" s="1"/>
  <c r="W236" i="1" s="1"/>
  <c r="W248" i="1" s="1"/>
  <c r="W260" i="1" s="1"/>
  <c r="W272" i="1" s="1"/>
  <c r="W284" i="1" s="1"/>
  <c r="W296" i="1" s="1"/>
  <c r="W308" i="1" s="1"/>
  <c r="W320" i="1" s="1"/>
  <c r="W332" i="1" s="1"/>
  <c r="W344" i="1" s="1"/>
  <c r="W356" i="1" s="1"/>
  <c r="W21" i="1"/>
  <c r="W33" i="1" s="1"/>
  <c r="W45" i="1" s="1"/>
  <c r="W57" i="1" s="1"/>
  <c r="W69" i="1" s="1"/>
  <c r="W81" i="1" s="1"/>
  <c r="W93" i="1" s="1"/>
  <c r="W105" i="1" s="1"/>
  <c r="W117" i="1" s="1"/>
  <c r="W129" i="1" s="1"/>
  <c r="W141" i="1" s="1"/>
  <c r="W153" i="1" s="1"/>
  <c r="W165" i="1" s="1"/>
  <c r="W177" i="1" s="1"/>
  <c r="W189" i="1" s="1"/>
  <c r="W201" i="1" s="1"/>
  <c r="W213" i="1" s="1"/>
  <c r="W225" i="1" s="1"/>
  <c r="W237" i="1" s="1"/>
  <c r="W249" i="1" s="1"/>
  <c r="W261" i="1" s="1"/>
  <c r="W273" i="1" s="1"/>
  <c r="W285" i="1" s="1"/>
  <c r="W297" i="1" s="1"/>
  <c r="W309" i="1" s="1"/>
  <c r="W321" i="1" s="1"/>
  <c r="W333" i="1" s="1"/>
  <c r="W345" i="1" s="1"/>
  <c r="W357" i="1" s="1"/>
  <c r="W22" i="1"/>
  <c r="W34" i="1" s="1"/>
  <c r="W46" i="1" s="1"/>
  <c r="W58" i="1" s="1"/>
  <c r="W70" i="1" s="1"/>
  <c r="W82" i="1" s="1"/>
  <c r="W94" i="1" s="1"/>
  <c r="W106" i="1" s="1"/>
  <c r="W118" i="1" s="1"/>
  <c r="W130" i="1" s="1"/>
  <c r="W142" i="1" s="1"/>
  <c r="W154" i="1" s="1"/>
  <c r="W166" i="1" s="1"/>
  <c r="W178" i="1" s="1"/>
  <c r="W190" i="1" s="1"/>
  <c r="W202" i="1" s="1"/>
  <c r="W214" i="1" s="1"/>
  <c r="W226" i="1" s="1"/>
  <c r="W238" i="1" s="1"/>
  <c r="W250" i="1" s="1"/>
  <c r="W262" i="1" s="1"/>
  <c r="W274" i="1" s="1"/>
  <c r="W286" i="1" s="1"/>
  <c r="W298" i="1" s="1"/>
  <c r="W310" i="1" s="1"/>
  <c r="W322" i="1" s="1"/>
  <c r="W334" i="1" s="1"/>
  <c r="W346" i="1" s="1"/>
  <c r="W358" i="1" s="1"/>
  <c r="W23" i="1"/>
  <c r="W35" i="1" s="1"/>
  <c r="W47" i="1" s="1"/>
  <c r="W59" i="1" s="1"/>
  <c r="W71" i="1" s="1"/>
  <c r="W83" i="1" s="1"/>
  <c r="W95" i="1" s="1"/>
  <c r="W107" i="1" s="1"/>
  <c r="W119" i="1" s="1"/>
  <c r="W131" i="1" s="1"/>
  <c r="W143" i="1" s="1"/>
  <c r="W155" i="1" s="1"/>
  <c r="W167" i="1" s="1"/>
  <c r="W179" i="1" s="1"/>
  <c r="W191" i="1" s="1"/>
  <c r="W203" i="1" s="1"/>
  <c r="W215" i="1" s="1"/>
  <c r="W227" i="1" s="1"/>
  <c r="W239" i="1" s="1"/>
  <c r="W251" i="1" s="1"/>
  <c r="W263" i="1" s="1"/>
  <c r="W275" i="1" s="1"/>
  <c r="W287" i="1" s="1"/>
  <c r="W299" i="1" s="1"/>
  <c r="W311" i="1" s="1"/>
  <c r="W323" i="1" s="1"/>
  <c r="W335" i="1" s="1"/>
  <c r="W347" i="1" s="1"/>
  <c r="W359" i="1" s="1"/>
  <c r="W24" i="1"/>
  <c r="W36" i="1" s="1"/>
  <c r="W48" i="1" s="1"/>
  <c r="W60" i="1" s="1"/>
  <c r="W72" i="1" s="1"/>
  <c r="W84" i="1" s="1"/>
  <c r="W96" i="1" s="1"/>
  <c r="W108" i="1" s="1"/>
  <c r="W120" i="1" s="1"/>
  <c r="W132" i="1" s="1"/>
  <c r="W144" i="1" s="1"/>
  <c r="W156" i="1" s="1"/>
  <c r="W168" i="1" s="1"/>
  <c r="W180" i="1" s="1"/>
  <c r="W192" i="1" s="1"/>
  <c r="W204" i="1" s="1"/>
  <c r="W216" i="1" s="1"/>
  <c r="W228" i="1" s="1"/>
  <c r="W240" i="1" s="1"/>
  <c r="W252" i="1" s="1"/>
  <c r="W264" i="1" s="1"/>
  <c r="W276" i="1" s="1"/>
  <c r="W288" i="1" s="1"/>
  <c r="W300" i="1" s="1"/>
  <c r="W312" i="1" s="1"/>
  <c r="W324" i="1" s="1"/>
  <c r="W336" i="1" s="1"/>
  <c r="W348" i="1" s="1"/>
  <c r="W360" i="1" s="1"/>
  <c r="W25" i="1"/>
  <c r="W37" i="1" s="1"/>
  <c r="W49" i="1" s="1"/>
  <c r="W61" i="1" s="1"/>
  <c r="W73" i="1" s="1"/>
  <c r="W85" i="1" s="1"/>
  <c r="W97" i="1" s="1"/>
  <c r="W109" i="1" s="1"/>
  <c r="W121" i="1" s="1"/>
  <c r="W133" i="1" s="1"/>
  <c r="W145" i="1" s="1"/>
  <c r="W157" i="1" s="1"/>
  <c r="W169" i="1" s="1"/>
  <c r="W181" i="1" s="1"/>
  <c r="W193" i="1" s="1"/>
  <c r="W205" i="1" s="1"/>
  <c r="W217" i="1" s="1"/>
  <c r="W229" i="1" s="1"/>
  <c r="W241" i="1" s="1"/>
  <c r="W253" i="1" s="1"/>
  <c r="W265" i="1" s="1"/>
  <c r="W277" i="1" s="1"/>
  <c r="W289" i="1" s="1"/>
  <c r="W301" i="1" s="1"/>
  <c r="W313" i="1" s="1"/>
  <c r="W325" i="1" s="1"/>
  <c r="W337" i="1" s="1"/>
  <c r="W349" i="1" s="1"/>
  <c r="W361" i="1" s="1"/>
  <c r="W26" i="1"/>
  <c r="W38" i="1" s="1"/>
  <c r="W50" i="1" s="1"/>
  <c r="W62" i="1" s="1"/>
  <c r="W74" i="1" s="1"/>
  <c r="W86" i="1" s="1"/>
  <c r="W98" i="1" s="1"/>
  <c r="W110" i="1" s="1"/>
  <c r="W122" i="1" s="1"/>
  <c r="W134" i="1" s="1"/>
  <c r="W146" i="1" s="1"/>
  <c r="W158" i="1" s="1"/>
  <c r="W170" i="1" s="1"/>
  <c r="W182" i="1" s="1"/>
  <c r="W194" i="1" s="1"/>
  <c r="W206" i="1" s="1"/>
  <c r="W218" i="1" s="1"/>
  <c r="W230" i="1" s="1"/>
  <c r="W242" i="1" s="1"/>
  <c r="W254" i="1" s="1"/>
  <c r="W266" i="1" s="1"/>
  <c r="W278" i="1" s="1"/>
  <c r="W290" i="1" s="1"/>
  <c r="W302" i="1" s="1"/>
  <c r="W314" i="1" s="1"/>
  <c r="W326" i="1" s="1"/>
  <c r="W338" i="1" s="1"/>
  <c r="W350" i="1" s="1"/>
  <c r="W75" i="1"/>
  <c r="W87" i="1" s="1"/>
  <c r="W99" i="1" s="1"/>
  <c r="W111" i="1" s="1"/>
  <c r="W123" i="1" s="1"/>
  <c r="W135" i="1" s="1"/>
  <c r="W147" i="1" s="1"/>
  <c r="W159" i="1" s="1"/>
  <c r="W171" i="1" s="1"/>
  <c r="W183" i="1" s="1"/>
  <c r="W195" i="1" s="1"/>
  <c r="W207" i="1" s="1"/>
  <c r="W219" i="1" s="1"/>
  <c r="W231" i="1" s="1"/>
  <c r="W243" i="1" s="1"/>
  <c r="W255" i="1" s="1"/>
  <c r="W267" i="1" s="1"/>
  <c r="W279" i="1" s="1"/>
  <c r="W291" i="1" s="1"/>
  <c r="W303" i="1" s="1"/>
  <c r="W315" i="1" s="1"/>
  <c r="W327" i="1" s="1"/>
  <c r="W339" i="1" s="1"/>
  <c r="W351" i="1" s="1"/>
  <c r="W14" i="1"/>
  <c r="I6" i="1"/>
  <c r="W78" i="1" l="1"/>
  <c r="W90" i="1" s="1"/>
  <c r="W102" i="1" s="1"/>
  <c r="W114" i="1" s="1"/>
  <c r="W126" i="1" s="1"/>
  <c r="W138" i="1" s="1"/>
  <c r="W150" i="1" s="1"/>
  <c r="W162" i="1" s="1"/>
  <c r="W174" i="1" s="1"/>
  <c r="W186" i="1" s="1"/>
  <c r="W198" i="1" s="1"/>
  <c r="W210" i="1" s="1"/>
  <c r="W222" i="1" s="1"/>
  <c r="W234" i="1" s="1"/>
  <c r="W246" i="1" s="1"/>
  <c r="W258" i="1" s="1"/>
  <c r="W270" i="1" s="1"/>
  <c r="W282" i="1" s="1"/>
  <c r="W294" i="1" s="1"/>
  <c r="W306" i="1" s="1"/>
  <c r="W318" i="1" s="1"/>
  <c r="W330" i="1" s="1"/>
  <c r="W342" i="1" s="1"/>
  <c r="W354" i="1" s="1"/>
  <c r="W77" i="1"/>
  <c r="D15" i="1"/>
  <c r="D16" i="1" s="1"/>
  <c r="I4" i="1"/>
  <c r="D17" i="1" l="1"/>
  <c r="M15" i="1"/>
  <c r="W89" i="1"/>
  <c r="Y3" i="1"/>
  <c r="Y15" i="1"/>
  <c r="Y27" i="1"/>
  <c r="Y39" i="1"/>
  <c r="Y51" i="1"/>
  <c r="Y63" i="1"/>
  <c r="Y75" i="1"/>
  <c r="Y87" i="1"/>
  <c r="Y99" i="1"/>
  <c r="Y111" i="1"/>
  <c r="Y123" i="1"/>
  <c r="Y135" i="1"/>
  <c r="Y147" i="1"/>
  <c r="Y159" i="1"/>
  <c r="Y171" i="1"/>
  <c r="Y183" i="1"/>
  <c r="Y195" i="1"/>
  <c r="Y207" i="1"/>
  <c r="Y219" i="1"/>
  <c r="Y231" i="1"/>
  <c r="Y243" i="1"/>
  <c r="Y255" i="1"/>
  <c r="Y267" i="1"/>
  <c r="Y279" i="1"/>
  <c r="Y303" i="1"/>
  <c r="Y327" i="1"/>
  <c r="I5" i="1"/>
  <c r="E28" i="1" s="1"/>
  <c r="Y5" i="1"/>
  <c r="Y17" i="1"/>
  <c r="Y29" i="1"/>
  <c r="Y41" i="1"/>
  <c r="Y53" i="1"/>
  <c r="Y65" i="1"/>
  <c r="Y77" i="1"/>
  <c r="Y89" i="1"/>
  <c r="Y101" i="1"/>
  <c r="Y113" i="1"/>
  <c r="Y125" i="1"/>
  <c r="Y137" i="1"/>
  <c r="Y149" i="1"/>
  <c r="Y161" i="1"/>
  <c r="Y173" i="1"/>
  <c r="Y185" i="1"/>
  <c r="Y197" i="1"/>
  <c r="Y209" i="1"/>
  <c r="Y221" i="1"/>
  <c r="Y233" i="1"/>
  <c r="Y245" i="1"/>
  <c r="Y257" i="1"/>
  <c r="Y269" i="1"/>
  <c r="Y281" i="1"/>
  <c r="Y293" i="1"/>
  <c r="Y305" i="1"/>
  <c r="Y317" i="1"/>
  <c r="Y329" i="1"/>
  <c r="Y341" i="1"/>
  <c r="Y353" i="1"/>
  <c r="Y8" i="1"/>
  <c r="Y20" i="1"/>
  <c r="Y32" i="1"/>
  <c r="Y44" i="1"/>
  <c r="Y56" i="1"/>
  <c r="Y68" i="1"/>
  <c r="Y80" i="1"/>
  <c r="Y92" i="1"/>
  <c r="Y104" i="1"/>
  <c r="Y116" i="1"/>
  <c r="Y128" i="1"/>
  <c r="Y140" i="1"/>
  <c r="Y152" i="1"/>
  <c r="Y164" i="1"/>
  <c r="Y176" i="1"/>
  <c r="Y188" i="1"/>
  <c r="Y200" i="1"/>
  <c r="Y212" i="1"/>
  <c r="Y224" i="1"/>
  <c r="Y236" i="1"/>
  <c r="Y248" i="1"/>
  <c r="Y260" i="1"/>
  <c r="Y272" i="1"/>
  <c r="Y284" i="1"/>
  <c r="Y296" i="1"/>
  <c r="Y308" i="1"/>
  <c r="Y320" i="1"/>
  <c r="Y332" i="1"/>
  <c r="Y344" i="1"/>
  <c r="Y356" i="1"/>
  <c r="Y10" i="1"/>
  <c r="Y22" i="1"/>
  <c r="Y34" i="1"/>
  <c r="Y46" i="1"/>
  <c r="Y58" i="1"/>
  <c r="Y70" i="1"/>
  <c r="Y82" i="1"/>
  <c r="Y94" i="1"/>
  <c r="Y106" i="1"/>
  <c r="Y118" i="1"/>
  <c r="Y130" i="1"/>
  <c r="Y142" i="1"/>
  <c r="Y154" i="1"/>
  <c r="Y166" i="1"/>
  <c r="Y178" i="1"/>
  <c r="Y190" i="1"/>
  <c r="Y202" i="1"/>
  <c r="Y214" i="1"/>
  <c r="Y226" i="1"/>
  <c r="Y238" i="1"/>
  <c r="Y250" i="1"/>
  <c r="Y262" i="1"/>
  <c r="Y274" i="1"/>
  <c r="Y286" i="1"/>
  <c r="Y298" i="1"/>
  <c r="Y310" i="1"/>
  <c r="Y322" i="1"/>
  <c r="Y334" i="1"/>
  <c r="Y346" i="1"/>
  <c r="Y358" i="1"/>
  <c r="Y13" i="1"/>
  <c r="Y25" i="1"/>
  <c r="Y37" i="1"/>
  <c r="Y49" i="1"/>
  <c r="Y61" i="1"/>
  <c r="Y73" i="1"/>
  <c r="Y85" i="1"/>
  <c r="Y97" i="1"/>
  <c r="Y109" i="1"/>
  <c r="Y121" i="1"/>
  <c r="Y133" i="1"/>
  <c r="Y145" i="1"/>
  <c r="Y157" i="1"/>
  <c r="Y169" i="1"/>
  <c r="Y181" i="1"/>
  <c r="Y193" i="1"/>
  <c r="Y205" i="1"/>
  <c r="Y217" i="1"/>
  <c r="Y229" i="1"/>
  <c r="Y241" i="1"/>
  <c r="Y253" i="1"/>
  <c r="Y265" i="1"/>
  <c r="Y277" i="1"/>
  <c r="Y289" i="1"/>
  <c r="Y301" i="1"/>
  <c r="Y313" i="1"/>
  <c r="Y325" i="1"/>
  <c r="Y337" i="1"/>
  <c r="Y349" i="1"/>
  <c r="Y361" i="1"/>
  <c r="Y351" i="1"/>
  <c r="Y14" i="1"/>
  <c r="Y26" i="1"/>
  <c r="Y38" i="1"/>
  <c r="Y50" i="1"/>
  <c r="Y62" i="1"/>
  <c r="Y74" i="1"/>
  <c r="Y86" i="1"/>
  <c r="Y98" i="1"/>
  <c r="Y110" i="1"/>
  <c r="Y122" i="1"/>
  <c r="Y134" i="1"/>
  <c r="Y146" i="1"/>
  <c r="Y158" i="1"/>
  <c r="Y170" i="1"/>
  <c r="Y182" i="1"/>
  <c r="Y194" i="1"/>
  <c r="Y206" i="1"/>
  <c r="Y218" i="1"/>
  <c r="Y230" i="1"/>
  <c r="Y242" i="1"/>
  <c r="Y254" i="1"/>
  <c r="Y266" i="1"/>
  <c r="Y278" i="1"/>
  <c r="Y290" i="1"/>
  <c r="Y302" i="1"/>
  <c r="Y314" i="1"/>
  <c r="Y326" i="1"/>
  <c r="Y338" i="1"/>
  <c r="Y350" i="1"/>
  <c r="Y2" i="1"/>
  <c r="Y291" i="1"/>
  <c r="Y315" i="1"/>
  <c r="Y339" i="1"/>
  <c r="Y9" i="1"/>
  <c r="Y33" i="1"/>
  <c r="Y57" i="1"/>
  <c r="Y81" i="1"/>
  <c r="Y105" i="1"/>
  <c r="Y129" i="1"/>
  <c r="Y153" i="1"/>
  <c r="Y177" i="1"/>
  <c r="Y201" i="1"/>
  <c r="Y225" i="1"/>
  <c r="Y249" i="1"/>
  <c r="Y273" i="1"/>
  <c r="Y297" i="1"/>
  <c r="Y321" i="1"/>
  <c r="Y345" i="1"/>
  <c r="Y40" i="1"/>
  <c r="Y88" i="1"/>
  <c r="Y160" i="1"/>
  <c r="Y184" i="1"/>
  <c r="Y256" i="1"/>
  <c r="Y280" i="1"/>
  <c r="Y352" i="1"/>
  <c r="Y66" i="1"/>
  <c r="Y138" i="1"/>
  <c r="Y186" i="1"/>
  <c r="Y234" i="1"/>
  <c r="Y306" i="1"/>
  <c r="Y354" i="1"/>
  <c r="Y91" i="1"/>
  <c r="Y211" i="1"/>
  <c r="Y283" i="1"/>
  <c r="Y355" i="1"/>
  <c r="Y151" i="1"/>
  <c r="Y11" i="1"/>
  <c r="Y35" i="1"/>
  <c r="Y59" i="1"/>
  <c r="Y83" i="1"/>
  <c r="Y107" i="1"/>
  <c r="Y131" i="1"/>
  <c r="Y155" i="1"/>
  <c r="Y179" i="1"/>
  <c r="Y203" i="1"/>
  <c r="Y227" i="1"/>
  <c r="Y251" i="1"/>
  <c r="Y275" i="1"/>
  <c r="Y299" i="1"/>
  <c r="Y323" i="1"/>
  <c r="Y347" i="1"/>
  <c r="Y180" i="1"/>
  <c r="Y228" i="1"/>
  <c r="Y276" i="1"/>
  <c r="Y324" i="1"/>
  <c r="Y348" i="1"/>
  <c r="Y112" i="1"/>
  <c r="Y208" i="1"/>
  <c r="Y304" i="1"/>
  <c r="Y18" i="1"/>
  <c r="Y90" i="1"/>
  <c r="Y162" i="1"/>
  <c r="Y258" i="1"/>
  <c r="Y19" i="1"/>
  <c r="Y67" i="1"/>
  <c r="Y115" i="1"/>
  <c r="Y139" i="1"/>
  <c r="Y187" i="1"/>
  <c r="Y235" i="1"/>
  <c r="Y307" i="1"/>
  <c r="Y55" i="1"/>
  <c r="Y175" i="1"/>
  <c r="Y295" i="1"/>
  <c r="Y12" i="1"/>
  <c r="Y36" i="1"/>
  <c r="Y60" i="1"/>
  <c r="Y84" i="1"/>
  <c r="Y108" i="1"/>
  <c r="Y132" i="1"/>
  <c r="Y156" i="1"/>
  <c r="Y204" i="1"/>
  <c r="Y252" i="1"/>
  <c r="Y300" i="1"/>
  <c r="Y16" i="1"/>
  <c r="Y64" i="1"/>
  <c r="Y136" i="1"/>
  <c r="Y232" i="1"/>
  <c r="Y328" i="1"/>
  <c r="Y42" i="1"/>
  <c r="Y114" i="1"/>
  <c r="Y210" i="1"/>
  <c r="Y282" i="1"/>
  <c r="Y330" i="1"/>
  <c r="Y43" i="1"/>
  <c r="Y163" i="1"/>
  <c r="Y259" i="1"/>
  <c r="Y318" i="1"/>
  <c r="Y127" i="1"/>
  <c r="Y343" i="1"/>
  <c r="Y331" i="1"/>
  <c r="Y21" i="1"/>
  <c r="Y45" i="1"/>
  <c r="Y69" i="1"/>
  <c r="Y93" i="1"/>
  <c r="Y117" i="1"/>
  <c r="Y141" i="1"/>
  <c r="Y165" i="1"/>
  <c r="Y189" i="1"/>
  <c r="Y213" i="1"/>
  <c r="Y237" i="1"/>
  <c r="Y261" i="1"/>
  <c r="Y285" i="1"/>
  <c r="Y309" i="1"/>
  <c r="Y333" i="1"/>
  <c r="Y357" i="1"/>
  <c r="Y24" i="1"/>
  <c r="Y96" i="1"/>
  <c r="Y144" i="1"/>
  <c r="Y192" i="1"/>
  <c r="Y240" i="1"/>
  <c r="Y288" i="1"/>
  <c r="Y336" i="1"/>
  <c r="Y4" i="1"/>
  <c r="Y52" i="1"/>
  <c r="Y100" i="1"/>
  <c r="Y148" i="1"/>
  <c r="Y196" i="1"/>
  <c r="Y244" i="1"/>
  <c r="Y292" i="1"/>
  <c r="Y340" i="1"/>
  <c r="Y6" i="1"/>
  <c r="Y54" i="1"/>
  <c r="Y78" i="1"/>
  <c r="Y126" i="1"/>
  <c r="Y174" i="1"/>
  <c r="Y246" i="1"/>
  <c r="Y294" i="1"/>
  <c r="Y7" i="1"/>
  <c r="Y79" i="1"/>
  <c r="Y223" i="1"/>
  <c r="Y271" i="1"/>
  <c r="Y23" i="1"/>
  <c r="Y47" i="1"/>
  <c r="Y71" i="1"/>
  <c r="Y95" i="1"/>
  <c r="Y119" i="1"/>
  <c r="Y143" i="1"/>
  <c r="Y167" i="1"/>
  <c r="Y191" i="1"/>
  <c r="Y215" i="1"/>
  <c r="Y239" i="1"/>
  <c r="Y263" i="1"/>
  <c r="Y287" i="1"/>
  <c r="Y311" i="1"/>
  <c r="Y335" i="1"/>
  <c r="Y359" i="1"/>
  <c r="Y48" i="1"/>
  <c r="Y72" i="1"/>
  <c r="Y120" i="1"/>
  <c r="Y168" i="1"/>
  <c r="Y216" i="1"/>
  <c r="Y264" i="1"/>
  <c r="Y312" i="1"/>
  <c r="Y360" i="1"/>
  <c r="Y28" i="1"/>
  <c r="Y76" i="1"/>
  <c r="Y124" i="1"/>
  <c r="Y172" i="1"/>
  <c r="Y220" i="1"/>
  <c r="Y268" i="1"/>
  <c r="Y316" i="1"/>
  <c r="Y30" i="1"/>
  <c r="Y102" i="1"/>
  <c r="Y150" i="1"/>
  <c r="Y198" i="1"/>
  <c r="Y222" i="1"/>
  <c r="Y270" i="1"/>
  <c r="Y342" i="1"/>
  <c r="Y31" i="1"/>
  <c r="Y103" i="1"/>
  <c r="Y199" i="1"/>
  <c r="Y247" i="1"/>
  <c r="Y319" i="1"/>
  <c r="F16" i="1"/>
  <c r="F15" i="1"/>
  <c r="E24" i="1" l="1"/>
  <c r="E22" i="1"/>
  <c r="E30" i="1"/>
  <c r="E19" i="1"/>
  <c r="E18" i="1"/>
  <c r="E31" i="1"/>
  <c r="E32" i="1"/>
  <c r="E34" i="1"/>
  <c r="E16" i="1"/>
  <c r="G16" i="1" s="1"/>
  <c r="H16" i="1" s="1"/>
  <c r="E26" i="1"/>
  <c r="E17" i="1"/>
  <c r="E29" i="1"/>
  <c r="E21" i="1"/>
  <c r="E27" i="1"/>
  <c r="E20" i="1"/>
  <c r="E15" i="1"/>
  <c r="G15" i="1" s="1"/>
  <c r="H15" i="1" s="1"/>
  <c r="E33" i="1"/>
  <c r="E25" i="1"/>
  <c r="E23" i="1"/>
  <c r="D18" i="1"/>
  <c r="M16" i="1"/>
  <c r="W101" i="1"/>
  <c r="Z3" i="1"/>
  <c r="Z15" i="1"/>
  <c r="Z27" i="1"/>
  <c r="Z39" i="1"/>
  <c r="Z51" i="1"/>
  <c r="Z63" i="1"/>
  <c r="Z75" i="1"/>
  <c r="Z87" i="1"/>
  <c r="Z99" i="1"/>
  <c r="Z111" i="1"/>
  <c r="Z123" i="1"/>
  <c r="Z135" i="1"/>
  <c r="Z147" i="1"/>
  <c r="Z159" i="1"/>
  <c r="Z171" i="1"/>
  <c r="Z183" i="1"/>
  <c r="Z195" i="1"/>
  <c r="Z207" i="1"/>
  <c r="Z219" i="1"/>
  <c r="Z231" i="1"/>
  <c r="Z243" i="1"/>
  <c r="Z255" i="1"/>
  <c r="Z267" i="1"/>
  <c r="Z279" i="1"/>
  <c r="Z291" i="1"/>
  <c r="Z303" i="1"/>
  <c r="Z315" i="1"/>
  <c r="Z327" i="1"/>
  <c r="Z339" i="1"/>
  <c r="Z351" i="1"/>
  <c r="Z4" i="1"/>
  <c r="Z5" i="1"/>
  <c r="Z17" i="1"/>
  <c r="Z29" i="1"/>
  <c r="Z41" i="1"/>
  <c r="Z53" i="1"/>
  <c r="Z65" i="1"/>
  <c r="Z77" i="1"/>
  <c r="Z89" i="1"/>
  <c r="Z101" i="1"/>
  <c r="Z113" i="1"/>
  <c r="Z125" i="1"/>
  <c r="Z137" i="1"/>
  <c r="Z149" i="1"/>
  <c r="Z161" i="1"/>
  <c r="Z173" i="1"/>
  <c r="Z185" i="1"/>
  <c r="Z197" i="1"/>
  <c r="Z209" i="1"/>
  <c r="Z221" i="1"/>
  <c r="Z233" i="1"/>
  <c r="Z245" i="1"/>
  <c r="Z257" i="1"/>
  <c r="Z269" i="1"/>
  <c r="Z281" i="1"/>
  <c r="Z293" i="1"/>
  <c r="Z305" i="1"/>
  <c r="Z317" i="1"/>
  <c r="Z329" i="1"/>
  <c r="Z341" i="1"/>
  <c r="Z353" i="1"/>
  <c r="Z6" i="1"/>
  <c r="Z7" i="1"/>
  <c r="Z8" i="1"/>
  <c r="Z20" i="1"/>
  <c r="Z32" i="1"/>
  <c r="Z44" i="1"/>
  <c r="Z56" i="1"/>
  <c r="Z68" i="1"/>
  <c r="Z80" i="1"/>
  <c r="Z92" i="1"/>
  <c r="Z104" i="1"/>
  <c r="Z116" i="1"/>
  <c r="Z128" i="1"/>
  <c r="Z140" i="1"/>
  <c r="Z152" i="1"/>
  <c r="Z164" i="1"/>
  <c r="Z176" i="1"/>
  <c r="Z188" i="1"/>
  <c r="Z200" i="1"/>
  <c r="Z212" i="1"/>
  <c r="Z224" i="1"/>
  <c r="Z236" i="1"/>
  <c r="Z248" i="1"/>
  <c r="Z260" i="1"/>
  <c r="Z272" i="1"/>
  <c r="Z284" i="1"/>
  <c r="Z296" i="1"/>
  <c r="Z308" i="1"/>
  <c r="Z320" i="1"/>
  <c r="Z332" i="1"/>
  <c r="Z344" i="1"/>
  <c r="Z356" i="1"/>
  <c r="Z21" i="1"/>
  <c r="Z33" i="1"/>
  <c r="Z45" i="1"/>
  <c r="Z57" i="1"/>
  <c r="Z69" i="1"/>
  <c r="Z81" i="1"/>
  <c r="Z93" i="1"/>
  <c r="Z105" i="1"/>
  <c r="Z117" i="1"/>
  <c r="Z129" i="1"/>
  <c r="Z141" i="1"/>
  <c r="Z153" i="1"/>
  <c r="Z165" i="1"/>
  <c r="Z177" i="1"/>
  <c r="Z189" i="1"/>
  <c r="Z201" i="1"/>
  <c r="Z213" i="1"/>
  <c r="Z225" i="1"/>
  <c r="Z237" i="1"/>
  <c r="Z249" i="1"/>
  <c r="Z261" i="1"/>
  <c r="Z273" i="1"/>
  <c r="Z285" i="1"/>
  <c r="Z297" i="1"/>
  <c r="Z309" i="1"/>
  <c r="Z9" i="1"/>
  <c r="Z10" i="1"/>
  <c r="Z22" i="1"/>
  <c r="Z34" i="1"/>
  <c r="Z46" i="1"/>
  <c r="Z58" i="1"/>
  <c r="Z70" i="1"/>
  <c r="Z82" i="1"/>
  <c r="Z94" i="1"/>
  <c r="Z106" i="1"/>
  <c r="Z118" i="1"/>
  <c r="Z130" i="1"/>
  <c r="Z142" i="1"/>
  <c r="Z154" i="1"/>
  <c r="Z166" i="1"/>
  <c r="Z178" i="1"/>
  <c r="Z190" i="1"/>
  <c r="Z202" i="1"/>
  <c r="Z214" i="1"/>
  <c r="Z226" i="1"/>
  <c r="Z238" i="1"/>
  <c r="Z250" i="1"/>
  <c r="Z262" i="1"/>
  <c r="Z274" i="1"/>
  <c r="Z286" i="1"/>
  <c r="Z298" i="1"/>
  <c r="Z310" i="1"/>
  <c r="Z322" i="1"/>
  <c r="Z334" i="1"/>
  <c r="Z346" i="1"/>
  <c r="Z358" i="1"/>
  <c r="Z23" i="1"/>
  <c r="Z35" i="1"/>
  <c r="Z47" i="1"/>
  <c r="Z59" i="1"/>
  <c r="Z71" i="1"/>
  <c r="Z83" i="1"/>
  <c r="Z95" i="1"/>
  <c r="Z107" i="1"/>
  <c r="Z119" i="1"/>
  <c r="Z131" i="1"/>
  <c r="Z143" i="1"/>
  <c r="Z155" i="1"/>
  <c r="Z167" i="1"/>
  <c r="Z179" i="1"/>
  <c r="Z191" i="1"/>
  <c r="Z203" i="1"/>
  <c r="Z215" i="1"/>
  <c r="Z227" i="1"/>
  <c r="Z239" i="1"/>
  <c r="Z251" i="1"/>
  <c r="Z263" i="1"/>
  <c r="Z275" i="1"/>
  <c r="Z287" i="1"/>
  <c r="Z299" i="1"/>
  <c r="Z311" i="1"/>
  <c r="Z11" i="1"/>
  <c r="Z12" i="1"/>
  <c r="Z13" i="1"/>
  <c r="Z25" i="1"/>
  <c r="Z37" i="1"/>
  <c r="Z49" i="1"/>
  <c r="Z61" i="1"/>
  <c r="Z73" i="1"/>
  <c r="Z85" i="1"/>
  <c r="Z97" i="1"/>
  <c r="Z109" i="1"/>
  <c r="Z121" i="1"/>
  <c r="Z133" i="1"/>
  <c r="Z145" i="1"/>
  <c r="Z157" i="1"/>
  <c r="Z169" i="1"/>
  <c r="Z181" i="1"/>
  <c r="Z193" i="1"/>
  <c r="Z205" i="1"/>
  <c r="Z217" i="1"/>
  <c r="Z229" i="1"/>
  <c r="Z241" i="1"/>
  <c r="Z253" i="1"/>
  <c r="Z265" i="1"/>
  <c r="Z277" i="1"/>
  <c r="Z289" i="1"/>
  <c r="Z301" i="1"/>
  <c r="Z313" i="1"/>
  <c r="Z325" i="1"/>
  <c r="Z337" i="1"/>
  <c r="Z349" i="1"/>
  <c r="Z361" i="1"/>
  <c r="Z16" i="1"/>
  <c r="Z52" i="1"/>
  <c r="Z88" i="1"/>
  <c r="Z14" i="1"/>
  <c r="Z26" i="1"/>
  <c r="Z38" i="1"/>
  <c r="Z50" i="1"/>
  <c r="Z62" i="1"/>
  <c r="Z74" i="1"/>
  <c r="Z86" i="1"/>
  <c r="Z98" i="1"/>
  <c r="Z110" i="1"/>
  <c r="Z122" i="1"/>
  <c r="Z134" i="1"/>
  <c r="Z146" i="1"/>
  <c r="Z158" i="1"/>
  <c r="Z170" i="1"/>
  <c r="Z182" i="1"/>
  <c r="Z194" i="1"/>
  <c r="Z206" i="1"/>
  <c r="Z218" i="1"/>
  <c r="Z230" i="1"/>
  <c r="Z242" i="1"/>
  <c r="Z254" i="1"/>
  <c r="Z266" i="1"/>
  <c r="Z278" i="1"/>
  <c r="Z290" i="1"/>
  <c r="Z302" i="1"/>
  <c r="Z314" i="1"/>
  <c r="Z326" i="1"/>
  <c r="Z338" i="1"/>
  <c r="Z350" i="1"/>
  <c r="Z2" i="1"/>
  <c r="Z28" i="1"/>
  <c r="Z64" i="1"/>
  <c r="Z76" i="1"/>
  <c r="Z100" i="1"/>
  <c r="Z18" i="1"/>
  <c r="Z60" i="1"/>
  <c r="Z108" i="1"/>
  <c r="Z144" i="1"/>
  <c r="Z180" i="1"/>
  <c r="Z216" i="1"/>
  <c r="Z252" i="1"/>
  <c r="Z288" i="1"/>
  <c r="Z321" i="1"/>
  <c r="Z345" i="1"/>
  <c r="Z115" i="1"/>
  <c r="Z151" i="1"/>
  <c r="Z223" i="1"/>
  <c r="Z259" i="1"/>
  <c r="Z352" i="1"/>
  <c r="Z78" i="1"/>
  <c r="Z156" i="1"/>
  <c r="Z264" i="1"/>
  <c r="Z330" i="1"/>
  <c r="Z36" i="1"/>
  <c r="Z139" i="1"/>
  <c r="Z19" i="1"/>
  <c r="Z66" i="1"/>
  <c r="Z112" i="1"/>
  <c r="Z148" i="1"/>
  <c r="Z184" i="1"/>
  <c r="Z220" i="1"/>
  <c r="Z256" i="1"/>
  <c r="Z292" i="1"/>
  <c r="Z323" i="1"/>
  <c r="Z347" i="1"/>
  <c r="Z30" i="1"/>
  <c r="Z328" i="1"/>
  <c r="Z120" i="1"/>
  <c r="Z192" i="1"/>
  <c r="Z300" i="1"/>
  <c r="Z124" i="1"/>
  <c r="Z160" i="1"/>
  <c r="Z196" i="1"/>
  <c r="Z232" i="1"/>
  <c r="Z268" i="1"/>
  <c r="Z304" i="1"/>
  <c r="Z331" i="1"/>
  <c r="Z355" i="1"/>
  <c r="Z55" i="1"/>
  <c r="Z343" i="1"/>
  <c r="Z24" i="1"/>
  <c r="Z67" i="1"/>
  <c r="Z114" i="1"/>
  <c r="Z150" i="1"/>
  <c r="Z186" i="1"/>
  <c r="Z222" i="1"/>
  <c r="Z258" i="1"/>
  <c r="Z294" i="1"/>
  <c r="Z324" i="1"/>
  <c r="Z348" i="1"/>
  <c r="Z72" i="1"/>
  <c r="Z187" i="1"/>
  <c r="Z295" i="1"/>
  <c r="Z31" i="1"/>
  <c r="Z228" i="1"/>
  <c r="Z354" i="1"/>
  <c r="Z79" i="1"/>
  <c r="Z175" i="1"/>
  <c r="Z40" i="1"/>
  <c r="Z84" i="1"/>
  <c r="Z126" i="1"/>
  <c r="Z162" i="1"/>
  <c r="Z198" i="1"/>
  <c r="Z234" i="1"/>
  <c r="Z270" i="1"/>
  <c r="Z306" i="1"/>
  <c r="Z333" i="1"/>
  <c r="Z357" i="1"/>
  <c r="Z91" i="1"/>
  <c r="Z132" i="1"/>
  <c r="Z204" i="1"/>
  <c r="Z276" i="1"/>
  <c r="Z336" i="1"/>
  <c r="Z48" i="1"/>
  <c r="Z172" i="1"/>
  <c r="Z244" i="1"/>
  <c r="Z316" i="1"/>
  <c r="Z54" i="1"/>
  <c r="Z102" i="1"/>
  <c r="Z138" i="1"/>
  <c r="Z174" i="1"/>
  <c r="Z210" i="1"/>
  <c r="Z282" i="1"/>
  <c r="Z318" i="1"/>
  <c r="Z103" i="1"/>
  <c r="Z247" i="1"/>
  <c r="Z283" i="1"/>
  <c r="Z42" i="1"/>
  <c r="Z90" i="1"/>
  <c r="Z127" i="1"/>
  <c r="Z163" i="1"/>
  <c r="Z199" i="1"/>
  <c r="Z235" i="1"/>
  <c r="Z271" i="1"/>
  <c r="Z307" i="1"/>
  <c r="Z335" i="1"/>
  <c r="Z359" i="1"/>
  <c r="Z43" i="1"/>
  <c r="Z168" i="1"/>
  <c r="Z240" i="1"/>
  <c r="Z312" i="1"/>
  <c r="Z360" i="1"/>
  <c r="Z96" i="1"/>
  <c r="Z136" i="1"/>
  <c r="Z208" i="1"/>
  <c r="Z280" i="1"/>
  <c r="Z340" i="1"/>
  <c r="Z246" i="1"/>
  <c r="Z342" i="1"/>
  <c r="Z211" i="1"/>
  <c r="Z319" i="1"/>
  <c r="I16" i="1"/>
  <c r="F17" i="1"/>
  <c r="I17" i="1" l="1"/>
  <c r="I15" i="1"/>
  <c r="D19" i="1"/>
  <c r="M17" i="1"/>
  <c r="F18" i="1"/>
  <c r="I18" i="1" s="1"/>
  <c r="W113" i="1"/>
  <c r="G17" i="1"/>
  <c r="H17" i="1" s="1"/>
  <c r="F19" i="1"/>
  <c r="I19" i="1" s="1"/>
  <c r="G18" i="1" l="1"/>
  <c r="H18" i="1" s="1"/>
  <c r="D20" i="1"/>
  <c r="F20" i="1" s="1"/>
  <c r="I20" i="1" s="1"/>
  <c r="M18" i="1"/>
  <c r="W125" i="1"/>
  <c r="G19" i="1"/>
  <c r="H19" i="1" s="1"/>
  <c r="D21" i="1" l="1"/>
  <c r="F21" i="1" s="1"/>
  <c r="I21" i="1" s="1"/>
  <c r="M19" i="1"/>
  <c r="W137" i="1"/>
  <c r="G20" i="1"/>
  <c r="H20" i="1" s="1"/>
  <c r="D22" i="1" l="1"/>
  <c r="M20" i="1"/>
  <c r="W149" i="1"/>
  <c r="G21" i="1"/>
  <c r="H21" i="1" s="1"/>
  <c r="D23" i="1" l="1"/>
  <c r="F23" i="1" s="1"/>
  <c r="I23" i="1" s="1"/>
  <c r="M21" i="1"/>
  <c r="F22" i="1"/>
  <c r="I22" i="1" s="1"/>
  <c r="W161" i="1"/>
  <c r="G22" i="1" l="1"/>
  <c r="H22" i="1" s="1"/>
  <c r="D24" i="1"/>
  <c r="F24" i="1" s="1"/>
  <c r="I24" i="1" s="1"/>
  <c r="M22" i="1"/>
  <c r="W173" i="1"/>
  <c r="G23" i="1"/>
  <c r="H23" i="1" s="1"/>
  <c r="D25" i="1" l="1"/>
  <c r="F25" i="1" s="1"/>
  <c r="I25" i="1" s="1"/>
  <c r="M23" i="1"/>
  <c r="W185" i="1"/>
  <c r="W197" i="1" s="1"/>
  <c r="W209" i="1" s="1"/>
  <c r="W221" i="1" s="1"/>
  <c r="W233" i="1" s="1"/>
  <c r="W245" i="1" s="1"/>
  <c r="W257" i="1" s="1"/>
  <c r="W269" i="1" s="1"/>
  <c r="W281" i="1" s="1"/>
  <c r="W293" i="1" s="1"/>
  <c r="W305" i="1" s="1"/>
  <c r="W317" i="1" s="1"/>
  <c r="W329" i="1" s="1"/>
  <c r="W341" i="1" s="1"/>
  <c r="W353" i="1" s="1"/>
  <c r="J23" i="1"/>
  <c r="K23" i="1" s="1"/>
  <c r="J18" i="1"/>
  <c r="K18" i="1" s="1"/>
  <c r="D26" i="1" l="1"/>
  <c r="F26" i="1" s="1"/>
  <c r="I26" i="1" s="1"/>
  <c r="M24" i="1"/>
  <c r="L23" i="1"/>
  <c r="N23" i="1"/>
  <c r="O23" i="1" s="1"/>
  <c r="L18" i="1"/>
  <c r="N18" i="1"/>
  <c r="O18" i="1" s="1"/>
  <c r="J27" i="1"/>
  <c r="J25" i="1"/>
  <c r="J34" i="1"/>
  <c r="J33" i="1"/>
  <c r="J24" i="1"/>
  <c r="J31" i="1"/>
  <c r="J21" i="1"/>
  <c r="K21" i="1" s="1"/>
  <c r="J28" i="1"/>
  <c r="J30" i="1"/>
  <c r="J15" i="1"/>
  <c r="K15" i="1" s="1"/>
  <c r="J29" i="1"/>
  <c r="J17" i="1"/>
  <c r="K17" i="1" s="1"/>
  <c r="J26" i="1"/>
  <c r="J22" i="1"/>
  <c r="K22" i="1" s="1"/>
  <c r="J20" i="1"/>
  <c r="K20" i="1" s="1"/>
  <c r="J32" i="1"/>
  <c r="J16" i="1"/>
  <c r="K16" i="1" s="1"/>
  <c r="J19" i="1"/>
  <c r="K19" i="1" s="1"/>
  <c r="G24" i="1"/>
  <c r="H24" i="1" s="1"/>
  <c r="K24" i="1" l="1"/>
  <c r="N24" i="1" s="1"/>
  <c r="O24" i="1" s="1"/>
  <c r="D27" i="1"/>
  <c r="M25" i="1"/>
  <c r="L16" i="1"/>
  <c r="N16" i="1"/>
  <c r="O16" i="1" s="1"/>
  <c r="N20" i="1"/>
  <c r="O20" i="1" s="1"/>
  <c r="L20" i="1"/>
  <c r="N19" i="1"/>
  <c r="O19" i="1" s="1"/>
  <c r="L19" i="1"/>
  <c r="N21" i="1"/>
  <c r="O21" i="1" s="1"/>
  <c r="L21" i="1"/>
  <c r="L17" i="1"/>
  <c r="N17" i="1"/>
  <c r="O17" i="1" s="1"/>
  <c r="N15" i="1"/>
  <c r="O15" i="1" s="1"/>
  <c r="L15" i="1"/>
  <c r="L22" i="1"/>
  <c r="N22" i="1"/>
  <c r="O22" i="1" s="1"/>
  <c r="G25" i="1"/>
  <c r="H25" i="1" s="1"/>
  <c r="K25" i="1" s="1"/>
  <c r="L25" i="1" s="1"/>
  <c r="L24" i="1" l="1"/>
  <c r="N25" i="1"/>
  <c r="O25" i="1" s="1"/>
  <c r="D28" i="1"/>
  <c r="F28" i="1" s="1"/>
  <c r="I28" i="1" s="1"/>
  <c r="M26" i="1"/>
  <c r="F27" i="1"/>
  <c r="I27" i="1" s="1"/>
  <c r="G26" i="1"/>
  <c r="H26" i="1" s="1"/>
  <c r="K26" i="1" s="1"/>
  <c r="L26" i="1" s="1"/>
  <c r="N26" i="1" l="1"/>
  <c r="O26" i="1" s="1"/>
  <c r="D29" i="1"/>
  <c r="F29" i="1" s="1"/>
  <c r="I29" i="1" s="1"/>
  <c r="M27" i="1"/>
  <c r="G27" i="1"/>
  <c r="H27" i="1" s="1"/>
  <c r="K27" i="1" s="1"/>
  <c r="L27" i="1" s="1"/>
  <c r="N27" i="1" l="1"/>
  <c r="O27" i="1" s="1"/>
  <c r="D30" i="1"/>
  <c r="M28" i="1"/>
  <c r="G28" i="1"/>
  <c r="H28" i="1" s="1"/>
  <c r="K28" i="1" s="1"/>
  <c r="L28" i="1" s="1"/>
  <c r="F30" i="1"/>
  <c r="I30" i="1" s="1"/>
  <c r="N28" i="1" l="1"/>
  <c r="O28" i="1" s="1"/>
  <c r="D31" i="1"/>
  <c r="F31" i="1" s="1"/>
  <c r="I31" i="1" s="1"/>
  <c r="M29" i="1"/>
  <c r="G29" i="1"/>
  <c r="H29" i="1" s="1"/>
  <c r="K29" i="1" s="1"/>
  <c r="L29" i="1" s="1"/>
  <c r="N29" i="1" l="1"/>
  <c r="O29" i="1" s="1"/>
  <c r="D32" i="1"/>
  <c r="M30" i="1"/>
  <c r="G30" i="1"/>
  <c r="H30" i="1" s="1"/>
  <c r="K30" i="1" s="1"/>
  <c r="L30" i="1" s="1"/>
  <c r="N30" i="1" l="1"/>
  <c r="O30" i="1" s="1"/>
  <c r="D33" i="1"/>
  <c r="F33" i="1" s="1"/>
  <c r="I33" i="1" s="1"/>
  <c r="M31" i="1"/>
  <c r="F32" i="1"/>
  <c r="I32" i="1" s="1"/>
  <c r="G31" i="1"/>
  <c r="H31" i="1" s="1"/>
  <c r="K31" i="1" s="1"/>
  <c r="L31" i="1" s="1"/>
  <c r="N31" i="1" l="1"/>
  <c r="O31" i="1" s="1"/>
  <c r="D34" i="1"/>
  <c r="M32" i="1"/>
  <c r="G32" i="1"/>
  <c r="H32" i="1" s="1"/>
  <c r="K32" i="1" s="1"/>
  <c r="L32" i="1" s="1"/>
  <c r="F34" i="1"/>
  <c r="I34" i="1" s="1"/>
  <c r="N32" i="1" l="1"/>
  <c r="O32" i="1" s="1"/>
  <c r="M33" i="1"/>
  <c r="D35" i="1"/>
  <c r="M34" i="1" s="1"/>
  <c r="G33" i="1"/>
  <c r="H33" i="1" s="1"/>
  <c r="K33" i="1" s="1"/>
  <c r="L33" i="1" s="1"/>
  <c r="G34" i="1"/>
  <c r="H34" i="1" s="1"/>
  <c r="K34" i="1" s="1"/>
  <c r="L34" i="1" s="1"/>
  <c r="N33" i="1" l="1"/>
  <c r="O33" i="1" s="1"/>
  <c r="N34" i="1"/>
  <c r="O3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tc={E28CEBF7-8C1A-4805-A267-E965D6CADF9D}</author>
    <author>tc={B7232AFF-D609-4876-934F-5D11CB5AC01D}</author>
    <author>tc={06061D4C-E916-4AD0-A751-D5727FAE5503}</author>
    <author>tc={C6CC2683-D4DE-4511-B411-BF46C07FF063}</author>
  </authors>
  <commentList>
    <comment ref="C6" authorId="0" shapeId="0" xr:uid="{E28CEBF7-8C1A-4805-A267-E965D6CADF9D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Na przykład: PCC, koszt pośrednika, prowizja banku, koszt notariusza itd</t>
      </text>
    </comment>
    <comment ref="C9" authorId="1" shapeId="0" xr:uid="{B7232AFF-D609-4876-934F-5D11CB5AC01D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Po uwzględnieniu kosztów na przykład mediów, opłaty administracyjnej, podatków, opłaty za zarządzaniem</t>
      </text>
    </comment>
    <comment ref="C10" authorId="2" shapeId="0" xr:uid="{06061D4C-E916-4AD0-A751-D5727FAE5503}">
      <text>
        <t xml:space="preserve"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0% - jeżeli uważasz, że ceny nieruchomości będą rosły w tempie inflacji.
1% - jeżeli uważasz, że ceny nieruchomości będą rosły w tempie o 1 punkt procentowy szybszym od inflacji.
-1% - jeżeli uważasz, że ceny nieruchomości będą rosły w tempie o 1 punkt procentowy wolniejszym od inflacji.
</t>
      </text>
    </comment>
    <comment ref="C11" authorId="3" shapeId="0" xr:uid="{C6CC2683-D4DE-4511-B411-BF46C07FF063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Oprocentowanie kredytu przez cały okres trwania umowy (założenie do kalkulatora)</t>
      </text>
    </comment>
  </commentList>
</comments>
</file>

<file path=xl/sharedStrings.xml><?xml version="1.0" encoding="utf-8"?>
<sst xmlns="http://schemas.openxmlformats.org/spreadsheetml/2006/main" count="72" uniqueCount="51">
  <si>
    <t>Wartość mieszkania</t>
  </si>
  <si>
    <t>Inflacja</t>
  </si>
  <si>
    <t>Rata kredytu</t>
  </si>
  <si>
    <t>ROK 1</t>
  </si>
  <si>
    <t>ROK 2</t>
  </si>
  <si>
    <t>ROK 3</t>
  </si>
  <si>
    <t>ROK 4</t>
  </si>
  <si>
    <t>ROK 5</t>
  </si>
  <si>
    <t>ROK 6</t>
  </si>
  <si>
    <t>ROK 7</t>
  </si>
  <si>
    <t>ROK 8</t>
  </si>
  <si>
    <t>ROK 9</t>
  </si>
  <si>
    <t>ROK 10</t>
  </si>
  <si>
    <t>ROK 11</t>
  </si>
  <si>
    <t>ROK 12</t>
  </si>
  <si>
    <t>ROK 13</t>
  </si>
  <si>
    <t>ROK 14</t>
  </si>
  <si>
    <t>ROK 15</t>
  </si>
  <si>
    <t>ROK 16</t>
  </si>
  <si>
    <t>ROK 17</t>
  </si>
  <si>
    <t>ROK 18</t>
  </si>
  <si>
    <t>ROK 19</t>
  </si>
  <si>
    <t>ROK 20</t>
  </si>
  <si>
    <t>Wkład własny</t>
  </si>
  <si>
    <t>Wartość kredytu</t>
  </si>
  <si>
    <t>Oprocentowanie kredytu</t>
  </si>
  <si>
    <t>Wzrost wartości nieruchości ponad inflacje w punktach procentowych</t>
  </si>
  <si>
    <t>Rentowność najmu netto</t>
  </si>
  <si>
    <t>Wartość początkowa mieszkania</t>
  </si>
  <si>
    <t>% wkładu własnego</t>
  </si>
  <si>
    <t>Zysk/strata w skali miesiąca z wynajmu</t>
  </si>
  <si>
    <t>Zysk/strata w skali roku z wynajmu</t>
  </si>
  <si>
    <t>Okres kredytowania w latach</t>
  </si>
  <si>
    <t>WPROWADŹ PARAMETRY W ŻÓŁTE POLA</t>
  </si>
  <si>
    <t>Pozostałe koszty (PCC, pośrednik..)</t>
  </si>
  <si>
    <t>Rok inwestycji</t>
  </si>
  <si>
    <t>Wyłącznie wynajem mieszkania</t>
  </si>
  <si>
    <t>a</t>
  </si>
  <si>
    <t>b</t>
  </si>
  <si>
    <t>c</t>
  </si>
  <si>
    <t>d</t>
  </si>
  <si>
    <t>Zysk/strata (wynajem + spłata kredytu)</t>
  </si>
  <si>
    <t>Wynajem i spłata kredytu</t>
  </si>
  <si>
    <t>Wzrost wartości nieruchomości</t>
  </si>
  <si>
    <t>Zysk/strata (wynajem + spłata kredytu+ wzrost wartości nieruchomości)</t>
  </si>
  <si>
    <t>Roczna stopa zwrotu z zainwestowanego kapitału
-z wynajmu</t>
  </si>
  <si>
    <t>Roczna stopa zwrotu z zainwestowanego kapitału
- z wynajmu i 
- z spłaty kredytu</t>
  </si>
  <si>
    <t>Roczna stopa zwrotu z zainwestowanego kapitału
- z wynajmu i 
- z spłaty kredytu
- z wzrostu wartości nieruchomości</t>
  </si>
  <si>
    <t>Miesięczna rata kredytu (raty stałe)</t>
  </si>
  <si>
    <t>Miesięczny czynsz najmu</t>
  </si>
  <si>
    <t>Spłata kredytu (kapitał rocznie)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</si>
</sst>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#,##0\ &quot;zł&quot;;[Red]\-#,##0\ &quot;zł&quot;"/>
    <numFmt numFmtId="8" formatCode="#,##0.00\ &quot;zł&quot;;[Red]\-#,##0.00\ &quot;zł&quot;"/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_-* #,##0\ [$zł-415]_-;\-* #,##0\ [$zł-415]_-;_-* &quot;-&quot;??\ [$zł-415]_-;_-@_-"/>
    <numFmt numFmtId="167" formatCode="#,##0_ ;\-#,##0\ "/>
    <numFmt numFmtId="168" formatCode="_-* #,##0.00\ [$zł-415]_-;\-* #,##0.00\ [$zł-415]_-;_-* &quot;-&quot;??\ [$zł-415]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rgb="FF00B05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b/>
      <sz val="10"/>
      <color theme="5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/>
      <right/>
      <top/>
      <bottom style="hair">
        <color theme="1"/>
      </bottom>
      <diagonal/>
    </border>
    <border>
      <left/>
      <right/>
      <top style="hair">
        <color theme="1"/>
      </top>
      <bottom/>
      <diagonal/>
    </border>
    <border>
      <left/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double">
        <color theme="1"/>
      </left>
      <right style="double">
        <color theme="1"/>
      </right>
      <top style="double">
        <color theme="1"/>
      </top>
      <bottom style="double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5"/>
      </left>
      <right style="thin">
        <color theme="5"/>
      </right>
      <top/>
      <bottom style="thin">
        <color theme="5"/>
      </bottom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 style="medium">
        <color theme="5"/>
      </left>
      <right/>
      <top style="medium">
        <color theme="5"/>
      </top>
      <bottom style="medium">
        <color indexed="64"/>
      </bottom>
      <diagonal/>
    </border>
    <border>
      <left/>
      <right/>
      <top style="medium">
        <color theme="5"/>
      </top>
      <bottom style="medium">
        <color indexed="64"/>
      </bottom>
      <diagonal/>
    </border>
    <border>
      <left/>
      <right style="medium">
        <color theme="5"/>
      </right>
      <top style="medium">
        <color theme="5"/>
      </top>
      <bottom style="medium">
        <color indexed="64"/>
      </bottom>
      <diagonal/>
    </border>
    <border>
      <left style="medium">
        <color theme="5"/>
      </left>
      <right style="thin">
        <color theme="5"/>
      </right>
      <top/>
      <bottom style="thin">
        <color theme="5"/>
      </bottom>
      <diagonal/>
    </border>
    <border>
      <left style="thin">
        <color theme="5"/>
      </left>
      <right style="medium">
        <color theme="5"/>
      </right>
      <top/>
      <bottom style="thin">
        <color theme="5"/>
      </bottom>
      <diagonal/>
    </border>
    <border>
      <left style="medium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 style="medium">
        <color theme="5"/>
      </right>
      <top style="thin">
        <color theme="5"/>
      </top>
      <bottom style="thin">
        <color theme="5"/>
      </bottom>
      <diagonal/>
    </border>
    <border>
      <left style="medium">
        <color theme="5"/>
      </left>
      <right style="thin">
        <color theme="5"/>
      </right>
      <top style="thin">
        <color theme="5"/>
      </top>
      <bottom style="medium">
        <color theme="5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medium">
        <color theme="5"/>
      </bottom>
      <diagonal/>
    </border>
    <border>
      <left style="thin">
        <color theme="5"/>
      </left>
      <right style="medium">
        <color theme="5"/>
      </right>
      <top style="thin">
        <color theme="5"/>
      </top>
      <bottom style="medium">
        <color theme="5"/>
      </bottom>
      <diagonal/>
    </border>
    <border>
      <left style="medium">
        <color theme="5"/>
      </left>
      <right style="thin">
        <color theme="5"/>
      </right>
      <top style="medium">
        <color theme="5"/>
      </top>
      <bottom style="thin">
        <color theme="5"/>
      </bottom>
      <diagonal/>
    </border>
    <border>
      <left style="thin">
        <color theme="5"/>
      </left>
      <right style="thin">
        <color theme="5"/>
      </right>
      <top style="medium">
        <color theme="5"/>
      </top>
      <bottom style="thin">
        <color theme="5"/>
      </bottom>
      <diagonal/>
    </border>
    <border>
      <left style="thin">
        <color theme="5"/>
      </left>
      <right style="medium">
        <color theme="5"/>
      </right>
      <top style="medium">
        <color theme="5"/>
      </top>
      <bottom style="thin">
        <color theme="5"/>
      </bottom>
      <diagonal/>
    </border>
    <border>
      <left style="thin">
        <color theme="5"/>
      </left>
      <right/>
      <top/>
      <bottom style="thin">
        <color theme="5"/>
      </bottom>
      <diagonal/>
    </border>
    <border>
      <left style="thin">
        <color theme="5"/>
      </left>
      <right/>
      <top style="thin">
        <color theme="5"/>
      </top>
      <bottom style="medium">
        <color theme="5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wrapText="1"/>
    </xf>
    <xf numFmtId="9" fontId="2" fillId="4" borderId="0" xfId="2" applyFont="1" applyFill="1" applyBorder="1" applyAlignment="1">
      <alignment horizontal="center"/>
    </xf>
    <xf numFmtId="166" fontId="2" fillId="4" borderId="1" xfId="1" applyNumberFormat="1" applyFont="1" applyFill="1" applyBorder="1" applyAlignment="1">
      <alignment horizontal="center" vertical="center"/>
    </xf>
    <xf numFmtId="9" fontId="2" fillId="4" borderId="1" xfId="2" applyFont="1" applyFill="1" applyBorder="1" applyAlignment="1">
      <alignment horizontal="center" vertical="center"/>
    </xf>
    <xf numFmtId="166" fontId="2" fillId="2" borderId="7" xfId="1" applyNumberFormat="1" applyFont="1" applyFill="1" applyBorder="1" applyAlignment="1" applyProtection="1">
      <alignment vertical="center"/>
      <protection locked="0"/>
    </xf>
    <xf numFmtId="167" fontId="2" fillId="2" borderId="7" xfId="1" applyNumberFormat="1" applyFont="1" applyFill="1" applyBorder="1" applyAlignment="1" applyProtection="1">
      <alignment horizontal="center" vertical="center"/>
      <protection locked="0"/>
    </xf>
    <xf numFmtId="165" fontId="2" fillId="2" borderId="7" xfId="0" applyNumberFormat="1" applyFont="1" applyFill="1" applyBorder="1" applyAlignment="1" applyProtection="1">
      <alignment horizontal="center"/>
      <protection locked="0"/>
    </xf>
    <xf numFmtId="165" fontId="2" fillId="2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1" xfId="0" applyBorder="1" applyAlignment="1">
      <alignment wrapText="1"/>
    </xf>
    <xf numFmtId="0" fontId="0" fillId="0" borderId="13" xfId="0" applyBorder="1"/>
    <xf numFmtId="0" fontId="0" fillId="0" borderId="14" xfId="0" applyBorder="1"/>
    <xf numFmtId="164" fontId="0" fillId="0" borderId="14" xfId="1" applyNumberFormat="1" applyFont="1" applyBorder="1"/>
    <xf numFmtId="164" fontId="0" fillId="0" borderId="14" xfId="0" applyNumberFormat="1" applyBorder="1"/>
    <xf numFmtId="165" fontId="0" fillId="0" borderId="14" xfId="2" applyNumberFormat="1" applyFont="1" applyBorder="1"/>
    <xf numFmtId="0" fontId="0" fillId="0" borderId="15" xfId="0" applyBorder="1"/>
    <xf numFmtId="8" fontId="0" fillId="0" borderId="0" xfId="0" applyNumberFormat="1"/>
    <xf numFmtId="168" fontId="0" fillId="0" borderId="0" xfId="0" applyNumberFormat="1"/>
    <xf numFmtId="0" fontId="0" fillId="3" borderId="16" xfId="0" applyFill="1" applyBorder="1" applyAlignment="1">
      <alignment horizontal="center" vertical="center" wrapText="1"/>
    </xf>
    <xf numFmtId="164" fontId="5" fillId="0" borderId="14" xfId="1" applyNumberFormat="1" applyFont="1" applyBorder="1"/>
    <xf numFmtId="0" fontId="0" fillId="3" borderId="21" xfId="0" applyFill="1" applyBorder="1" applyAlignment="1">
      <alignment horizontal="center" vertical="center" wrapText="1"/>
    </xf>
    <xf numFmtId="6" fontId="0" fillId="0" borderId="2" xfId="1" applyNumberFormat="1" applyFont="1" applyBorder="1" applyAlignment="1">
      <alignment horizontal="center"/>
    </xf>
    <xf numFmtId="6" fontId="0" fillId="0" borderId="23" xfId="0" applyNumberFormat="1" applyBorder="1" applyAlignment="1">
      <alignment horizontal="center"/>
    </xf>
    <xf numFmtId="165" fontId="4" fillId="0" borderId="24" xfId="2" applyNumberFormat="1" applyFont="1" applyBorder="1" applyAlignment="1">
      <alignment horizontal="center"/>
    </xf>
    <xf numFmtId="6" fontId="0" fillId="0" borderId="25" xfId="0" applyNumberFormat="1" applyBorder="1" applyAlignment="1">
      <alignment horizontal="center"/>
    </xf>
    <xf numFmtId="165" fontId="4" fillId="0" borderId="27" xfId="2" applyNumberFormat="1" applyFont="1" applyBorder="1" applyAlignment="1">
      <alignment horizontal="center"/>
    </xf>
    <xf numFmtId="165" fontId="6" fillId="0" borderId="24" xfId="2" applyNumberFormat="1" applyFont="1" applyBorder="1" applyAlignment="1">
      <alignment horizontal="center"/>
    </xf>
    <xf numFmtId="165" fontId="6" fillId="0" borderId="27" xfId="2" applyNumberFormat="1" applyFont="1" applyBorder="1" applyAlignment="1">
      <alignment horizontal="center"/>
    </xf>
    <xf numFmtId="6" fontId="7" fillId="0" borderId="2" xfId="0" applyNumberFormat="1" applyFont="1" applyBorder="1" applyAlignment="1">
      <alignment horizontal="center"/>
    </xf>
    <xf numFmtId="6" fontId="7" fillId="0" borderId="26" xfId="0" applyNumberFormat="1" applyFont="1" applyBorder="1" applyAlignment="1">
      <alignment horizontal="center"/>
    </xf>
    <xf numFmtId="6" fontId="7" fillId="0" borderId="23" xfId="0" applyNumberFormat="1" applyFont="1" applyBorder="1" applyAlignment="1">
      <alignment horizontal="center"/>
    </xf>
    <xf numFmtId="6" fontId="7" fillId="0" borderId="25" xfId="0" applyNumberFormat="1" applyFont="1" applyBorder="1" applyAlignment="1">
      <alignment horizontal="center"/>
    </xf>
    <xf numFmtId="0" fontId="0" fillId="3" borderId="28" xfId="0" applyFill="1" applyBorder="1" applyAlignment="1">
      <alignment horizontal="center" vertical="center" wrapText="1"/>
    </xf>
    <xf numFmtId="0" fontId="0" fillId="3" borderId="29" xfId="0" applyFill="1" applyBorder="1" applyAlignment="1">
      <alignment horizontal="center" vertical="center" wrapText="1"/>
    </xf>
    <xf numFmtId="0" fontId="0" fillId="3" borderId="30" xfId="0" applyFill="1" applyBorder="1" applyAlignment="1">
      <alignment horizontal="center" vertical="center" wrapText="1"/>
    </xf>
    <xf numFmtId="0" fontId="0" fillId="0" borderId="23" xfId="0" applyBorder="1"/>
    <xf numFmtId="6" fontId="0" fillId="0" borderId="24" xfId="1" applyNumberFormat="1" applyFont="1" applyBorder="1" applyAlignment="1">
      <alignment horizontal="center"/>
    </xf>
    <xf numFmtId="0" fontId="0" fillId="0" borderId="25" xfId="0" applyBorder="1"/>
    <xf numFmtId="6" fontId="0" fillId="0" borderId="26" xfId="1" applyNumberFormat="1" applyFont="1" applyBorder="1" applyAlignment="1">
      <alignment horizontal="center"/>
    </xf>
    <xf numFmtId="6" fontId="0" fillId="0" borderId="27" xfId="1" applyNumberFormat="1" applyFont="1" applyBorder="1" applyAlignment="1">
      <alignment horizontal="center"/>
    </xf>
    <xf numFmtId="0" fontId="2" fillId="3" borderId="22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2" fillId="3" borderId="31" xfId="0" applyFont="1" applyFill="1" applyBorder="1" applyAlignment="1">
      <alignment horizontal="left" vertical="center" wrapText="1"/>
    </xf>
    <xf numFmtId="165" fontId="4" fillId="0" borderId="17" xfId="2" applyNumberFormat="1" applyFont="1" applyBorder="1" applyAlignment="1">
      <alignment horizontal="center"/>
    </xf>
    <xf numFmtId="165" fontId="4" fillId="0" borderId="32" xfId="2" applyNumberFormat="1" applyFont="1" applyBorder="1" applyAlignment="1">
      <alignment horizontal="center"/>
    </xf>
    <xf numFmtId="165" fontId="4" fillId="0" borderId="12" xfId="2" applyNumberFormat="1" applyFont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6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left" vertical="center" wrapText="1"/>
    </xf>
  </cellXfs>
  <cellStyles count="3">
    <cellStyle name="Dziesiętny" xfId="1" builtinId="3"/>
    <cellStyle name="Normalny" xfId="0" builtinId="0"/>
    <cellStyle name="Procentowy" xfId="2" builtinId="5"/>
  </cellStyles>
  <dxfs count="6">
    <dxf>
      <font>
        <color rgb="FFFF0000"/>
      </font>
      <numFmt numFmtId="14" formatCode="0.00%"/>
    </dxf>
    <dxf>
      <font>
        <color rgb="FFFF0000"/>
      </font>
      <numFmt numFmtId="165" formatCode="0.0%"/>
    </dxf>
    <dxf>
      <font>
        <color rgb="FFFF0000"/>
      </font>
      <numFmt numFmtId="14" formatCode="0.00%"/>
    </dxf>
    <dxf>
      <font>
        <color rgb="FFFF0000"/>
      </font>
      <numFmt numFmtId="165" formatCode="0.0%"/>
    </dxf>
    <dxf>
      <font>
        <color rgb="FFFF0000"/>
      </font>
      <numFmt numFmtId="14" formatCode="0.00%"/>
    </dxf>
    <dxf>
      <font>
        <color rgb="FFFF0000"/>
      </font>
      <numFmt numFmtId="165" formatCode="0.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113214</xdr:colOff>
      <xdr:row>1</xdr:row>
      <xdr:rowOff>62046</xdr:rowOff>
    </xdr:from>
    <xdr:to>
      <xdr:col>14</xdr:col>
      <xdr:colOff>1992086</xdr:colOff>
      <xdr:row>10</xdr:row>
      <xdr:rowOff>115702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E6211097-A0CD-4A96-8A81-A2948BF412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4728" y="257989"/>
          <a:ext cx="6690357" cy="1958656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ichał Walendowicz" id="{62CAF6B6-FCED-4180-8193-B30263906CE4}" userId="376d13acdcbec375" providerId="Windows Live"/>
</personList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6" dT="2023-08-10T14:03:30.92" personId="{62CAF6B6-FCED-4180-8193-B30263906CE4}" id="{E28CEBF7-8C1A-4805-A267-E965D6CADF9D}">
    <text>Na przykład: PCC, koszt pośrednika, prowizja banku, koszt notariusza itd</text>
  </threadedComment>
  <threadedComment ref="C9" dT="2023-08-10T14:04:06.79" personId="{62CAF6B6-FCED-4180-8193-B30263906CE4}" id="{B7232AFF-D609-4876-934F-5D11CB5AC01D}">
    <text>Po uwzględnieniu kosztów na przykład mediów, opłaty administracyjnej, podatków, opłaty za zarządzaniem</text>
  </threadedComment>
  <threadedComment ref="C10" dT="2023-08-10T14:05:32.94" personId="{62CAF6B6-FCED-4180-8193-B30263906CE4}" id="{06061D4C-E916-4AD0-A751-D5727FAE5503}">
    <text xml:space="preserve">0% - jeżeli uważasz, że ceny nieruchomości będą rosły w tempie inflacji.
1% - jeżeli uważasz, że ceny nieruchomości będą rosły w tempie o 1 punkt procentowy szybszym od inflacji.
-1% - jeżeli uważasz, że ceny nieruchomości będą rosły w tempie o 1 punkt procentowy wolniejszym od inflacji.
</text>
  </threadedComment>
  <threadedComment ref="C11" dT="2023-08-10T14:06:07.73" personId="{62CAF6B6-FCED-4180-8193-B30263906CE4}" id="{C6CC2683-D4DE-4511-B411-BF46C07FF063}">
    <text>Oprocentowanie kredytu przez cały okres trwania umowy (założenie do kalkulatora)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4B5B0-1C68-4D58-B91D-2B06CDEDE2FD}">
  <dimension ref="A1:AA361"/>
  <sheetViews>
    <sheetView showGridLines="0" tabSelected="1" zoomScale="70" zoomScaleNormal="70" workbookViewId="0">
      <selection activeCell="G8" sqref="G8"/>
    </sheetView>
  </sheetViews>
  <sheetFormatPr defaultRowHeight="14.4" x14ac:dyDescent="0.3"/>
  <cols>
    <col min="2" max="2" width="3" customWidth="1"/>
    <col min="3" max="3" width="16" customWidth="1"/>
    <col min="4" max="4" width="17.77734375" customWidth="1"/>
    <col min="5" max="5" width="12" bestFit="1" customWidth="1"/>
    <col min="6" max="6" width="11.77734375" bestFit="1" customWidth="1"/>
    <col min="7" max="7" width="13.5546875" customWidth="1"/>
    <col min="8" max="8" width="11.88671875" bestFit="1" customWidth="1"/>
    <col min="9" max="9" width="19.109375" customWidth="1"/>
    <col min="10" max="10" width="10.21875" customWidth="1"/>
    <col min="11" max="11" width="15.6640625" customWidth="1"/>
    <col min="12" max="12" width="20.109375" customWidth="1"/>
    <col min="13" max="13" width="13.88671875" customWidth="1"/>
    <col min="14" max="14" width="20.33203125" customWidth="1"/>
    <col min="15" max="15" width="32.44140625" customWidth="1"/>
    <col min="16" max="16" width="2.44140625" customWidth="1"/>
    <col min="21" max="21" width="8.88671875" customWidth="1"/>
    <col min="22" max="24" width="8.88671875" hidden="1" customWidth="1"/>
    <col min="25" max="25" width="16" hidden="1" customWidth="1"/>
    <col min="26" max="26" width="10.109375" hidden="1" customWidth="1"/>
    <col min="27" max="27" width="8.88671875" hidden="1" customWidth="1"/>
    <col min="28" max="32" width="0" hidden="1" customWidth="1"/>
  </cols>
  <sheetData>
    <row r="1" spans="1:26" ht="15" thickBot="1" x14ac:dyDescent="0.35">
      <c r="W1" t="s">
        <v>37</v>
      </c>
      <c r="X1" t="s">
        <v>38</v>
      </c>
      <c r="Y1" t="s">
        <v>39</v>
      </c>
      <c r="Z1" t="s">
        <v>40</v>
      </c>
    </row>
    <row r="2" spans="1:26" x14ac:dyDescent="0.3">
      <c r="B2" s="9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1"/>
      <c r="W2">
        <v>1</v>
      </c>
      <c r="X2">
        <v>1</v>
      </c>
      <c r="Y2" s="21">
        <f>IPMT($E$11/12,X2,$E$7*12,-$I$4)</f>
        <v>3720</v>
      </c>
      <c r="Z2" s="22">
        <f>$I$5-Y2</f>
        <v>691.72749960935289</v>
      </c>
    </row>
    <row r="3" spans="1:26" ht="15" thickBot="1" x14ac:dyDescent="0.35">
      <c r="B3" s="12"/>
      <c r="C3" s="60" t="s">
        <v>33</v>
      </c>
      <c r="D3" s="60"/>
      <c r="E3" s="60"/>
      <c r="P3" s="13"/>
      <c r="W3">
        <v>1</v>
      </c>
      <c r="X3">
        <v>2</v>
      </c>
      <c r="Y3" s="21">
        <f t="shared" ref="Y3:Y12" si="0">IPMT($E$11/12,X3,$E$7*12,-$I$4)</f>
        <v>3714.6391118780271</v>
      </c>
      <c r="Z3" s="22">
        <f t="shared" ref="Z3:Z12" si="1">$I$5-Y3</f>
        <v>697.08838773132584</v>
      </c>
    </row>
    <row r="4" spans="1:26" ht="15.6" thickTop="1" thickBot="1" x14ac:dyDescent="0.35">
      <c r="B4" s="12"/>
      <c r="C4" s="56" t="s">
        <v>28</v>
      </c>
      <c r="D4" s="56"/>
      <c r="E4" s="5">
        <v>600000</v>
      </c>
      <c r="G4" s="57" t="s">
        <v>24</v>
      </c>
      <c r="H4" s="58"/>
      <c r="I4" s="3">
        <f>E4-E5</f>
        <v>480000</v>
      </c>
      <c r="P4" s="13"/>
      <c r="W4">
        <v>1</v>
      </c>
      <c r="X4">
        <v>3</v>
      </c>
      <c r="Y4" s="21">
        <f t="shared" si="0"/>
        <v>3709.2366768731094</v>
      </c>
      <c r="Z4" s="22">
        <f t="shared" si="1"/>
        <v>702.49082273624344</v>
      </c>
    </row>
    <row r="5" spans="1:26" ht="15.6" thickTop="1" thickBot="1" x14ac:dyDescent="0.35">
      <c r="B5" s="12"/>
      <c r="C5" s="56" t="s">
        <v>23</v>
      </c>
      <c r="D5" s="56"/>
      <c r="E5" s="5">
        <v>120000</v>
      </c>
      <c r="G5" s="57" t="s">
        <v>2</v>
      </c>
      <c r="H5" s="58"/>
      <c r="I5" s="3">
        <f>PMT($E$11/12,E7*12,-$I$4)</f>
        <v>4411.7274996093529</v>
      </c>
      <c r="P5" s="13"/>
      <c r="W5">
        <v>1</v>
      </c>
      <c r="X5">
        <v>4</v>
      </c>
      <c r="Y5" s="21">
        <f t="shared" si="0"/>
        <v>3703.7923729969039</v>
      </c>
      <c r="Z5" s="22">
        <f t="shared" si="1"/>
        <v>707.93512661244904</v>
      </c>
    </row>
    <row r="6" spans="1:26" ht="15.6" thickTop="1" thickBot="1" x14ac:dyDescent="0.35">
      <c r="B6" s="12"/>
      <c r="C6" s="56" t="s">
        <v>34</v>
      </c>
      <c r="D6" s="56"/>
      <c r="E6" s="5">
        <v>20000</v>
      </c>
      <c r="G6" s="57" t="s">
        <v>29</v>
      </c>
      <c r="H6" s="58"/>
      <c r="I6" s="4">
        <f>E5/E4</f>
        <v>0.2</v>
      </c>
      <c r="P6" s="13"/>
      <c r="W6">
        <v>1</v>
      </c>
      <c r="X6">
        <v>5</v>
      </c>
      <c r="Y6" s="21">
        <f t="shared" si="0"/>
        <v>3698.3058757656572</v>
      </c>
      <c r="Z6" s="22">
        <f t="shared" si="1"/>
        <v>713.42162384369567</v>
      </c>
    </row>
    <row r="7" spans="1:26" ht="15.6" thickTop="1" thickBot="1" x14ac:dyDescent="0.35">
      <c r="B7" s="12"/>
      <c r="C7" s="56" t="s">
        <v>32</v>
      </c>
      <c r="D7" s="56"/>
      <c r="E7" s="6">
        <v>20</v>
      </c>
      <c r="G7" s="46"/>
      <c r="H7" s="46"/>
      <c r="I7" s="2"/>
      <c r="P7" s="13"/>
      <c r="W7">
        <v>1</v>
      </c>
      <c r="X7">
        <v>6</v>
      </c>
      <c r="Y7" s="21">
        <f t="shared" si="0"/>
        <v>3692.7768581808687</v>
      </c>
      <c r="Z7" s="22">
        <f t="shared" si="1"/>
        <v>718.95064142848423</v>
      </c>
    </row>
    <row r="8" spans="1:26" ht="15.6" thickTop="1" thickBot="1" x14ac:dyDescent="0.35">
      <c r="B8" s="12"/>
      <c r="C8" s="56" t="s">
        <v>1</v>
      </c>
      <c r="D8" s="56"/>
      <c r="E8" s="7">
        <v>0.1</v>
      </c>
      <c r="P8" s="13"/>
      <c r="W8">
        <v>1</v>
      </c>
      <c r="X8">
        <v>7</v>
      </c>
      <c r="Y8" s="21">
        <f t="shared" si="0"/>
        <v>3687.204990709798</v>
      </c>
      <c r="Z8" s="22">
        <f t="shared" si="1"/>
        <v>724.52250889955485</v>
      </c>
    </row>
    <row r="9" spans="1:26" ht="15.6" thickTop="1" thickBot="1" x14ac:dyDescent="0.35">
      <c r="B9" s="12"/>
      <c r="C9" s="59" t="s">
        <v>27</v>
      </c>
      <c r="D9" s="59"/>
      <c r="E9" s="7">
        <v>0.06</v>
      </c>
      <c r="P9" s="13"/>
      <c r="W9">
        <v>1</v>
      </c>
      <c r="X9">
        <v>8</v>
      </c>
      <c r="Y9" s="21">
        <f t="shared" si="0"/>
        <v>3681.5899412658259</v>
      </c>
      <c r="Z9" s="22">
        <f t="shared" si="1"/>
        <v>730.13755834352696</v>
      </c>
    </row>
    <row r="10" spans="1:26" ht="27" customHeight="1" thickTop="1" thickBot="1" x14ac:dyDescent="0.35">
      <c r="B10" s="12"/>
      <c r="C10" s="61" t="s">
        <v>26</v>
      </c>
      <c r="D10" s="61"/>
      <c r="E10" s="8">
        <v>0</v>
      </c>
      <c r="P10" s="13"/>
      <c r="W10">
        <v>1</v>
      </c>
      <c r="X10">
        <v>9</v>
      </c>
      <c r="Y10" s="21">
        <f t="shared" si="0"/>
        <v>3675.9313751886643</v>
      </c>
      <c r="Z10" s="22">
        <f t="shared" si="1"/>
        <v>735.79612442068856</v>
      </c>
    </row>
    <row r="11" spans="1:26" ht="15.6" thickTop="1" thickBot="1" x14ac:dyDescent="0.35">
      <c r="B11" s="12"/>
      <c r="C11" s="55" t="s">
        <v>25</v>
      </c>
      <c r="D11" s="55"/>
      <c r="E11" s="7">
        <v>9.2999999999999999E-2</v>
      </c>
      <c r="F11" s="47"/>
      <c r="G11" s="47"/>
      <c r="H11" s="47"/>
      <c r="I11" s="47"/>
      <c r="P11" s="13"/>
      <c r="W11">
        <v>1</v>
      </c>
      <c r="X11">
        <v>10</v>
      </c>
      <c r="Y11" s="21">
        <f t="shared" si="0"/>
        <v>3670.2289552244038</v>
      </c>
      <c r="Z11" s="22">
        <f t="shared" si="1"/>
        <v>741.49854438494913</v>
      </c>
    </row>
    <row r="12" spans="1:26" ht="10.199999999999999" customHeight="1" thickTop="1" thickBot="1" x14ac:dyDescent="0.35">
      <c r="B12" s="12"/>
      <c r="P12" s="13"/>
      <c r="W12">
        <v>1</v>
      </c>
      <c r="X12">
        <v>11</v>
      </c>
      <c r="Y12" s="21">
        <f t="shared" si="0"/>
        <v>3664.4823415054207</v>
      </c>
      <c r="Z12" s="22">
        <f t="shared" si="1"/>
        <v>747.24515810393223</v>
      </c>
    </row>
    <row r="13" spans="1:26" ht="15" thickBot="1" x14ac:dyDescent="0.35">
      <c r="B13" s="12"/>
      <c r="F13" s="52" t="s">
        <v>36</v>
      </c>
      <c r="G13" s="53"/>
      <c r="H13" s="53"/>
      <c r="I13" s="54"/>
      <c r="J13" s="52" t="s">
        <v>42</v>
      </c>
      <c r="K13" s="53"/>
      <c r="L13" s="53"/>
      <c r="M13" s="52" t="s">
        <v>42</v>
      </c>
      <c r="N13" s="53"/>
      <c r="O13" s="54"/>
      <c r="P13" s="13"/>
      <c r="W13">
        <v>1</v>
      </c>
      <c r="X13">
        <v>12</v>
      </c>
      <c r="Y13" s="21">
        <f t="shared" ref="Y13:Y44" si="2">IPMT($E$11/12,X13,$E$7*12,-$I$4)</f>
        <v>3658.6911915301152</v>
      </c>
      <c r="Z13" s="22">
        <f t="shared" ref="Z13:Z44" si="3">$I$5-Y13</f>
        <v>753.03630807923764</v>
      </c>
    </row>
    <row r="14" spans="1:26" s="1" customFormat="1" ht="72" x14ac:dyDescent="0.3">
      <c r="B14" s="14"/>
      <c r="C14" s="37" t="s">
        <v>35</v>
      </c>
      <c r="D14" s="38" t="s">
        <v>0</v>
      </c>
      <c r="E14" s="39" t="s">
        <v>48</v>
      </c>
      <c r="F14" s="25" t="s">
        <v>49</v>
      </c>
      <c r="G14" s="23" t="s">
        <v>30</v>
      </c>
      <c r="H14" s="23" t="s">
        <v>31</v>
      </c>
      <c r="I14" s="45" t="s">
        <v>45</v>
      </c>
      <c r="J14" s="25" t="s">
        <v>50</v>
      </c>
      <c r="K14" s="23" t="s">
        <v>41</v>
      </c>
      <c r="L14" s="48" t="s">
        <v>46</v>
      </c>
      <c r="M14" s="25" t="s">
        <v>43</v>
      </c>
      <c r="N14" s="23" t="s">
        <v>44</v>
      </c>
      <c r="O14" s="45" t="s">
        <v>47</v>
      </c>
      <c r="P14" s="13"/>
      <c r="W14">
        <f>W2+1</f>
        <v>2</v>
      </c>
      <c r="X14">
        <v>13</v>
      </c>
      <c r="Y14" s="21">
        <f t="shared" si="2"/>
        <v>3652.8551601425006</v>
      </c>
      <c r="Z14" s="22">
        <f t="shared" si="3"/>
        <v>758.87233946685228</v>
      </c>
    </row>
    <row r="15" spans="1:26" ht="15.6" x14ac:dyDescent="0.3">
      <c r="A15" s="1"/>
      <c r="B15" s="14"/>
      <c r="C15" s="40" t="s">
        <v>3</v>
      </c>
      <c r="D15" s="26">
        <f>$E$4</f>
        <v>600000</v>
      </c>
      <c r="E15" s="41">
        <f t="shared" ref="E15:E34" si="4">$I$5</f>
        <v>4411.7274996093529</v>
      </c>
      <c r="F15" s="27">
        <f t="shared" ref="F15:F34" si="5">D15*$E$9/12</f>
        <v>3000</v>
      </c>
      <c r="G15" s="33">
        <f>F15-E15</f>
        <v>-1411.7274996093529</v>
      </c>
      <c r="H15" s="33">
        <f>G15*12</f>
        <v>-16940.729995312235</v>
      </c>
      <c r="I15" s="31">
        <f>(F15-E15)*12/($E$5+$E$6)</f>
        <v>-0.12100521425223025</v>
      </c>
      <c r="J15" s="35">
        <f>DSUM($W$1:$Z$361,"d",A41:A42)</f>
        <v>8663.8503041934418</v>
      </c>
      <c r="K15" s="33">
        <f>J15+H15</f>
        <v>-8276.8796911187928</v>
      </c>
      <c r="L15" s="49">
        <f>K15/($E$5+$E$6)</f>
        <v>-5.912056922227709E-2</v>
      </c>
      <c r="M15" s="35">
        <f>D16-D15</f>
        <v>60000</v>
      </c>
      <c r="N15" s="33">
        <f>M15+K15</f>
        <v>51723.120308881204</v>
      </c>
      <c r="O15" s="28">
        <f t="shared" ref="O15:O34" si="6">N15/($E$5+$E$6)</f>
        <v>0.36945085934915145</v>
      </c>
      <c r="P15" s="13"/>
      <c r="V15" s="1"/>
      <c r="W15">
        <f t="shared" ref="W15:W78" si="7">W3+1</f>
        <v>2</v>
      </c>
      <c r="X15">
        <v>14</v>
      </c>
      <c r="Y15" s="21">
        <f t="shared" si="2"/>
        <v>3646.9738995116331</v>
      </c>
      <c r="Z15" s="22">
        <f t="shared" si="3"/>
        <v>764.75360009771975</v>
      </c>
    </row>
    <row r="16" spans="1:26" ht="15.6" x14ac:dyDescent="0.3">
      <c r="A16" s="1"/>
      <c r="B16" s="14"/>
      <c r="C16" s="40" t="s">
        <v>4</v>
      </c>
      <c r="D16" s="26">
        <f t="shared" ref="D16:D35" si="8">D15*(1+$E$8+$E$10)</f>
        <v>660000</v>
      </c>
      <c r="E16" s="41">
        <f t="shared" si="4"/>
        <v>4411.7274996093529</v>
      </c>
      <c r="F16" s="27">
        <f t="shared" si="5"/>
        <v>3300</v>
      </c>
      <c r="G16" s="33">
        <f t="shared" ref="G16:G24" si="9">F16-E16</f>
        <v>-1111.7274996093529</v>
      </c>
      <c r="H16" s="33">
        <f t="shared" ref="H16:H34" si="10">G16*12</f>
        <v>-13340.729995312235</v>
      </c>
      <c r="I16" s="31">
        <f t="shared" ref="I16:I34" si="11">(F16-E16)*12/($E$5+$E$6)</f>
        <v>-9.5290928537944533E-2</v>
      </c>
      <c r="J16" s="35">
        <f>DSUM($W$1:$Z$361,"d",B41:B42)</f>
        <v>9504.8358679493158</v>
      </c>
      <c r="K16" s="33">
        <f t="shared" ref="K16:K34" si="12">J16+H16</f>
        <v>-3835.8941273629189</v>
      </c>
      <c r="L16" s="49">
        <f t="shared" ref="L16:L34" si="13">K16/($E$5+$E$6)</f>
        <v>-2.7399243766877992E-2</v>
      </c>
      <c r="M16" s="35">
        <f t="shared" ref="M16:M29" si="14">D17-D16</f>
        <v>66000.000000000116</v>
      </c>
      <c r="N16" s="33">
        <f t="shared" ref="N16:N29" si="15">M16+K16</f>
        <v>62164.105872637199</v>
      </c>
      <c r="O16" s="28">
        <f t="shared" si="6"/>
        <v>0.44402932766169428</v>
      </c>
      <c r="P16" s="13"/>
      <c r="V16" s="1"/>
      <c r="W16">
        <f t="shared" si="7"/>
        <v>2</v>
      </c>
      <c r="X16">
        <v>15</v>
      </c>
      <c r="Y16" s="21">
        <f t="shared" si="2"/>
        <v>3641.0470591108751</v>
      </c>
      <c r="Z16" s="22">
        <f t="shared" si="3"/>
        <v>770.68044049847776</v>
      </c>
    </row>
    <row r="17" spans="1:26" ht="15.6" x14ac:dyDescent="0.3">
      <c r="A17" s="1"/>
      <c r="B17" s="14"/>
      <c r="C17" s="40" t="s">
        <v>5</v>
      </c>
      <c r="D17" s="26">
        <f t="shared" si="8"/>
        <v>726000.00000000012</v>
      </c>
      <c r="E17" s="41">
        <f t="shared" si="4"/>
        <v>4411.7274996093529</v>
      </c>
      <c r="F17" s="27">
        <f t="shared" si="5"/>
        <v>3630.0000000000005</v>
      </c>
      <c r="G17" s="33">
        <f t="shared" si="9"/>
        <v>-781.72749960935244</v>
      </c>
      <c r="H17" s="33">
        <f t="shared" si="10"/>
        <v>-9380.7299953122292</v>
      </c>
      <c r="I17" s="31">
        <f t="shared" si="11"/>
        <v>-6.7005214252230202E-2</v>
      </c>
      <c r="J17" s="35">
        <f>DSUM($W$1:$Z$361,"d",C41:C42)</f>
        <v>10427.45450402449</v>
      </c>
      <c r="K17" s="33">
        <f t="shared" si="12"/>
        <v>1046.724508712261</v>
      </c>
      <c r="L17" s="49">
        <f t="shared" si="13"/>
        <v>7.4766036336590073E-3</v>
      </c>
      <c r="M17" s="35">
        <f t="shared" si="14"/>
        <v>72600.000000000116</v>
      </c>
      <c r="N17" s="33">
        <f t="shared" si="15"/>
        <v>73646.724508712374</v>
      </c>
      <c r="O17" s="28">
        <f t="shared" si="6"/>
        <v>0.52604803220508833</v>
      </c>
      <c r="P17" s="13"/>
      <c r="W17">
        <f t="shared" si="7"/>
        <v>2</v>
      </c>
      <c r="X17">
        <v>16</v>
      </c>
      <c r="Y17" s="21">
        <f t="shared" si="2"/>
        <v>3635.0742856970119</v>
      </c>
      <c r="Z17" s="22">
        <f t="shared" si="3"/>
        <v>776.65321391234102</v>
      </c>
    </row>
    <row r="18" spans="1:26" ht="15.6" x14ac:dyDescent="0.3">
      <c r="A18" s="1"/>
      <c r="B18" s="14"/>
      <c r="C18" s="40" t="s">
        <v>6</v>
      </c>
      <c r="D18" s="26">
        <f t="shared" si="8"/>
        <v>798600.00000000023</v>
      </c>
      <c r="E18" s="41">
        <f t="shared" si="4"/>
        <v>4411.7274996093529</v>
      </c>
      <c r="F18" s="27">
        <f t="shared" si="5"/>
        <v>3993.0000000000014</v>
      </c>
      <c r="G18" s="33">
        <f t="shared" si="9"/>
        <v>-418.72749960935153</v>
      </c>
      <c r="H18" s="33">
        <f t="shared" si="10"/>
        <v>-5024.7299953122183</v>
      </c>
      <c r="I18" s="31">
        <f t="shared" si="11"/>
        <v>-3.5890928537944414E-2</v>
      </c>
      <c r="J18" s="35">
        <f>DSUM($W$1:$Z$361,"d",D41:D42)</f>
        <v>11439.63019920718</v>
      </c>
      <c r="K18" s="33">
        <f t="shared" si="12"/>
        <v>6414.900203894962</v>
      </c>
      <c r="L18" s="49">
        <f t="shared" si="13"/>
        <v>4.5820715742106874E-2</v>
      </c>
      <c r="M18" s="35">
        <f t="shared" si="14"/>
        <v>79860.000000000116</v>
      </c>
      <c r="N18" s="33">
        <f t="shared" si="15"/>
        <v>86274.900203895086</v>
      </c>
      <c r="O18" s="28">
        <f t="shared" si="6"/>
        <v>0.61624928717067917</v>
      </c>
      <c r="P18" s="13"/>
      <c r="W18">
        <f t="shared" si="7"/>
        <v>2</v>
      </c>
      <c r="X18">
        <v>17</v>
      </c>
      <c r="Y18" s="21">
        <f t="shared" si="2"/>
        <v>3629.0552232891914</v>
      </c>
      <c r="Z18" s="22">
        <f t="shared" si="3"/>
        <v>782.67227632016147</v>
      </c>
    </row>
    <row r="19" spans="1:26" ht="15.6" x14ac:dyDescent="0.3">
      <c r="A19" s="1"/>
      <c r="B19" s="14"/>
      <c r="C19" s="40" t="s">
        <v>7</v>
      </c>
      <c r="D19" s="26">
        <f t="shared" si="8"/>
        <v>878460.00000000035</v>
      </c>
      <c r="E19" s="41">
        <f t="shared" si="4"/>
        <v>4411.7274996093529</v>
      </c>
      <c r="F19" s="27">
        <f t="shared" si="5"/>
        <v>4392.300000000002</v>
      </c>
      <c r="G19" s="33">
        <f t="shared" si="9"/>
        <v>-19.427499609350889</v>
      </c>
      <c r="H19" s="33">
        <f t="shared" si="10"/>
        <v>-233.12999531221067</v>
      </c>
      <c r="I19" s="31">
        <f t="shared" si="11"/>
        <v>-1.6652142522300762E-3</v>
      </c>
      <c r="J19" s="35">
        <f>DSUM($W$1:$Z$361,"d",E41:E42)</f>
        <v>12550.056108526327</v>
      </c>
      <c r="K19" s="33">
        <f t="shared" si="12"/>
        <v>12316.926113214116</v>
      </c>
      <c r="L19" s="49">
        <f t="shared" si="13"/>
        <v>8.7978043665815117E-2</v>
      </c>
      <c r="M19" s="35">
        <f t="shared" si="14"/>
        <v>87846.000000000116</v>
      </c>
      <c r="N19" s="33">
        <f t="shared" si="15"/>
        <v>100162.92611321423</v>
      </c>
      <c r="O19" s="28">
        <f t="shared" si="6"/>
        <v>0.71544947223724453</v>
      </c>
      <c r="P19" s="13"/>
      <c r="W19">
        <f t="shared" si="7"/>
        <v>2</v>
      </c>
      <c r="X19">
        <v>18</v>
      </c>
      <c r="Y19" s="21">
        <f t="shared" si="2"/>
        <v>3622.9895131477101</v>
      </c>
      <c r="Z19" s="22">
        <f t="shared" si="3"/>
        <v>788.73798646164278</v>
      </c>
    </row>
    <row r="20" spans="1:26" ht="15.6" x14ac:dyDescent="0.3">
      <c r="A20" s="1"/>
      <c r="B20" s="14"/>
      <c r="C20" s="40" t="s">
        <v>8</v>
      </c>
      <c r="D20" s="26">
        <f t="shared" si="8"/>
        <v>966306.00000000047</v>
      </c>
      <c r="E20" s="41">
        <f t="shared" si="4"/>
        <v>4411.7274996093529</v>
      </c>
      <c r="F20" s="27">
        <f t="shared" si="5"/>
        <v>4831.5300000000016</v>
      </c>
      <c r="G20" s="33">
        <f t="shared" si="9"/>
        <v>419.80250039064867</v>
      </c>
      <c r="H20" s="33">
        <f t="shared" si="10"/>
        <v>5037.6300046877841</v>
      </c>
      <c r="I20" s="31">
        <f t="shared" si="11"/>
        <v>3.5983071462055601E-2</v>
      </c>
      <c r="J20" s="35">
        <f>DSUM($W$1:$Z$361,"d",F41:F42)</f>
        <v>13768.269217135601</v>
      </c>
      <c r="K20" s="33">
        <f t="shared" si="12"/>
        <v>18805.899221823383</v>
      </c>
      <c r="L20" s="49">
        <f t="shared" si="13"/>
        <v>0.13432785158445273</v>
      </c>
      <c r="M20" s="35">
        <f t="shared" si="14"/>
        <v>96630.600000000093</v>
      </c>
      <c r="N20" s="33">
        <f t="shared" si="15"/>
        <v>115436.49922182347</v>
      </c>
      <c r="O20" s="28">
        <f t="shared" si="6"/>
        <v>0.82454642301302483</v>
      </c>
      <c r="P20" s="13"/>
      <c r="W20">
        <f t="shared" si="7"/>
        <v>2</v>
      </c>
      <c r="X20">
        <v>19</v>
      </c>
      <c r="Y20" s="21">
        <f t="shared" si="2"/>
        <v>3616.8767937526327</v>
      </c>
      <c r="Z20" s="22">
        <f t="shared" si="3"/>
        <v>794.8507058567202</v>
      </c>
    </row>
    <row r="21" spans="1:26" ht="15.6" x14ac:dyDescent="0.3">
      <c r="A21" s="1"/>
      <c r="B21" s="14"/>
      <c r="C21" s="40" t="s">
        <v>9</v>
      </c>
      <c r="D21" s="26">
        <f t="shared" si="8"/>
        <v>1062936.6000000006</v>
      </c>
      <c r="E21" s="41">
        <f t="shared" si="4"/>
        <v>4411.7274996093529</v>
      </c>
      <c r="F21" s="27">
        <f t="shared" si="5"/>
        <v>5314.6830000000027</v>
      </c>
      <c r="G21" s="33">
        <f t="shared" si="9"/>
        <v>902.95550039064983</v>
      </c>
      <c r="H21" s="33">
        <f t="shared" si="10"/>
        <v>10835.466004687798</v>
      </c>
      <c r="I21" s="31">
        <f t="shared" si="11"/>
        <v>7.7396185747769991E-2</v>
      </c>
      <c r="J21" s="35">
        <f>DSUM($W$1:$Z$361,"d",G41:G42)</f>
        <v>15104.732249502526</v>
      </c>
      <c r="K21" s="33">
        <f t="shared" si="12"/>
        <v>25940.198254190323</v>
      </c>
      <c r="L21" s="49">
        <f t="shared" si="13"/>
        <v>0.18528713038707373</v>
      </c>
      <c r="M21" s="35">
        <f t="shared" si="14"/>
        <v>106293.66000000015</v>
      </c>
      <c r="N21" s="33">
        <f t="shared" si="15"/>
        <v>132233.85825419048</v>
      </c>
      <c r="O21" s="28">
        <f t="shared" si="6"/>
        <v>0.94452755895850338</v>
      </c>
      <c r="P21" s="13"/>
      <c r="W21">
        <f t="shared" si="7"/>
        <v>2</v>
      </c>
      <c r="X21">
        <v>20</v>
      </c>
      <c r="Y21" s="21">
        <f t="shared" si="2"/>
        <v>3610.7167007822427</v>
      </c>
      <c r="Z21" s="22">
        <f t="shared" si="3"/>
        <v>801.01079882711019</v>
      </c>
    </row>
    <row r="22" spans="1:26" ht="15.6" x14ac:dyDescent="0.3">
      <c r="A22" s="1"/>
      <c r="B22" s="14"/>
      <c r="C22" s="40" t="s">
        <v>10</v>
      </c>
      <c r="D22" s="26">
        <f t="shared" si="8"/>
        <v>1169230.2600000007</v>
      </c>
      <c r="E22" s="41">
        <f t="shared" si="4"/>
        <v>4411.7274996093529</v>
      </c>
      <c r="F22" s="27">
        <f t="shared" si="5"/>
        <v>5846.1513000000041</v>
      </c>
      <c r="G22" s="33">
        <f t="shared" si="9"/>
        <v>1434.4238003906512</v>
      </c>
      <c r="H22" s="33">
        <f t="shared" si="10"/>
        <v>17213.085604687814</v>
      </c>
      <c r="I22" s="31">
        <f t="shared" si="11"/>
        <v>0.12295061146205581</v>
      </c>
      <c r="J22" s="35">
        <f>DSUM($W$1:$Z$361,"d",H41:H42)</f>
        <v>16570.923529386604</v>
      </c>
      <c r="K22" s="33">
        <f t="shared" si="12"/>
        <v>33784.009134074418</v>
      </c>
      <c r="L22" s="49">
        <f t="shared" si="13"/>
        <v>0.24131435095767442</v>
      </c>
      <c r="M22" s="35">
        <f t="shared" si="14"/>
        <v>116923.02600000007</v>
      </c>
      <c r="N22" s="33">
        <f t="shared" si="15"/>
        <v>150707.03513407448</v>
      </c>
      <c r="O22" s="28">
        <f t="shared" si="6"/>
        <v>1.0764788223862463</v>
      </c>
      <c r="P22" s="13"/>
      <c r="W22">
        <f t="shared" si="7"/>
        <v>2</v>
      </c>
      <c r="X22">
        <v>21</v>
      </c>
      <c r="Y22" s="21">
        <f t="shared" si="2"/>
        <v>3604.5088670913328</v>
      </c>
      <c r="Z22" s="22">
        <f t="shared" si="3"/>
        <v>807.21863251802006</v>
      </c>
    </row>
    <row r="23" spans="1:26" ht="15.6" x14ac:dyDescent="0.3">
      <c r="A23" s="1"/>
      <c r="B23" s="14"/>
      <c r="C23" s="40" t="s">
        <v>11</v>
      </c>
      <c r="D23" s="26">
        <f t="shared" si="8"/>
        <v>1286153.2860000008</v>
      </c>
      <c r="E23" s="41">
        <f t="shared" si="4"/>
        <v>4411.7274996093529</v>
      </c>
      <c r="F23" s="27">
        <f t="shared" si="5"/>
        <v>6430.7664300000033</v>
      </c>
      <c r="G23" s="33">
        <f t="shared" si="9"/>
        <v>2019.0389303906504</v>
      </c>
      <c r="H23" s="33">
        <f t="shared" si="10"/>
        <v>24228.467164687805</v>
      </c>
      <c r="I23" s="31">
        <f t="shared" si="11"/>
        <v>0.17306047974777003</v>
      </c>
      <c r="J23" s="35">
        <f>DSUM($W$1:$Z$361,"d",I41:I42)</f>
        <v>18179.435562376308</v>
      </c>
      <c r="K23" s="33">
        <f t="shared" si="12"/>
        <v>42407.902727064109</v>
      </c>
      <c r="L23" s="49">
        <f t="shared" si="13"/>
        <v>0.30291359090760078</v>
      </c>
      <c r="M23" s="35">
        <f t="shared" si="14"/>
        <v>128615.32860000012</v>
      </c>
      <c r="N23" s="33">
        <f t="shared" si="15"/>
        <v>171023.23132706422</v>
      </c>
      <c r="O23" s="28">
        <f t="shared" si="6"/>
        <v>1.2215945094790301</v>
      </c>
      <c r="P23" s="13"/>
      <c r="W23">
        <f t="shared" si="7"/>
        <v>2</v>
      </c>
      <c r="X23">
        <v>22</v>
      </c>
      <c r="Y23" s="21">
        <f t="shared" si="2"/>
        <v>3598.252922689318</v>
      </c>
      <c r="Z23" s="22">
        <f t="shared" si="3"/>
        <v>813.47457692003491</v>
      </c>
    </row>
    <row r="24" spans="1:26" ht="15.6" x14ac:dyDescent="0.3">
      <c r="A24" s="1"/>
      <c r="B24" s="14"/>
      <c r="C24" s="40" t="s">
        <v>12</v>
      </c>
      <c r="D24" s="26">
        <f t="shared" si="8"/>
        <v>1414768.6146000009</v>
      </c>
      <c r="E24" s="41">
        <f t="shared" si="4"/>
        <v>4411.7274996093529</v>
      </c>
      <c r="F24" s="27">
        <f t="shared" si="5"/>
        <v>7073.8430730000046</v>
      </c>
      <c r="G24" s="33">
        <f t="shared" si="9"/>
        <v>2662.1155733906517</v>
      </c>
      <c r="H24" s="33">
        <f t="shared" si="10"/>
        <v>31945.38688068782</v>
      </c>
      <c r="I24" s="31">
        <f t="shared" si="11"/>
        <v>0.22818133486205586</v>
      </c>
      <c r="J24" s="35">
        <f>DSUM($W$1:$Z$361,"d",J41:J42)</f>
        <v>19944.083187669268</v>
      </c>
      <c r="K24" s="33">
        <f t="shared" si="12"/>
        <v>51889.470068357085</v>
      </c>
      <c r="L24" s="49">
        <f t="shared" si="13"/>
        <v>0.37063907191683632</v>
      </c>
      <c r="M24" s="35">
        <f t="shared" si="14"/>
        <v>141476.86146000028</v>
      </c>
      <c r="N24" s="33">
        <f t="shared" si="15"/>
        <v>193366.33152835735</v>
      </c>
      <c r="O24" s="28">
        <f t="shared" si="6"/>
        <v>1.3811880823454097</v>
      </c>
      <c r="P24" s="13"/>
      <c r="W24">
        <f t="shared" si="7"/>
        <v>2</v>
      </c>
      <c r="X24">
        <v>23</v>
      </c>
      <c r="Y24" s="21">
        <f t="shared" si="2"/>
        <v>3591.9484947181882</v>
      </c>
      <c r="Z24" s="22">
        <f t="shared" si="3"/>
        <v>819.77900489116473</v>
      </c>
    </row>
    <row r="25" spans="1:26" ht="15.6" x14ac:dyDescent="0.3">
      <c r="A25" s="1"/>
      <c r="B25" s="14"/>
      <c r="C25" s="40" t="s">
        <v>13</v>
      </c>
      <c r="D25" s="26">
        <f t="shared" si="8"/>
        <v>1556245.4760600012</v>
      </c>
      <c r="E25" s="41">
        <f t="shared" si="4"/>
        <v>4411.7274996093529</v>
      </c>
      <c r="F25" s="27">
        <f t="shared" si="5"/>
        <v>7781.2273803000062</v>
      </c>
      <c r="G25" s="33">
        <f t="shared" ref="G25:G34" si="16">F25-E25</f>
        <v>3369.4998806906533</v>
      </c>
      <c r="H25" s="33">
        <f t="shared" si="10"/>
        <v>40433.99856828784</v>
      </c>
      <c r="I25" s="31">
        <f t="shared" si="11"/>
        <v>0.28881427548777028</v>
      </c>
      <c r="J25" s="35">
        <f>DSUM($W$1:$Z$361,"d",K41:K42)</f>
        <v>21880.022227966154</v>
      </c>
      <c r="K25" s="33">
        <f t="shared" si="12"/>
        <v>62314.020796253993</v>
      </c>
      <c r="L25" s="49">
        <f t="shared" si="13"/>
        <v>0.44510014854467139</v>
      </c>
      <c r="M25" s="35">
        <f t="shared" si="14"/>
        <v>155624.54760600021</v>
      </c>
      <c r="N25" s="33">
        <f t="shared" si="15"/>
        <v>217938.5684022542</v>
      </c>
      <c r="O25" s="28">
        <f t="shared" si="6"/>
        <v>1.5567040600161015</v>
      </c>
      <c r="P25" s="13"/>
      <c r="W25">
        <f t="shared" si="7"/>
        <v>2</v>
      </c>
      <c r="X25">
        <v>24</v>
      </c>
      <c r="Y25" s="21">
        <f t="shared" si="2"/>
        <v>3585.5952074302818</v>
      </c>
      <c r="Z25" s="22">
        <f t="shared" si="3"/>
        <v>826.1322921790711</v>
      </c>
    </row>
    <row r="26" spans="1:26" ht="15.6" x14ac:dyDescent="0.3">
      <c r="A26" s="1"/>
      <c r="B26" s="14"/>
      <c r="C26" s="40" t="s">
        <v>14</v>
      </c>
      <c r="D26" s="26">
        <f t="shared" si="8"/>
        <v>1711870.0236660014</v>
      </c>
      <c r="E26" s="41">
        <f t="shared" si="4"/>
        <v>4411.7274996093529</v>
      </c>
      <c r="F26" s="27">
        <f t="shared" si="5"/>
        <v>8559.3501183300068</v>
      </c>
      <c r="G26" s="33">
        <f t="shared" si="16"/>
        <v>4147.6226187206539</v>
      </c>
      <c r="H26" s="33">
        <f t="shared" si="10"/>
        <v>49771.471424647847</v>
      </c>
      <c r="I26" s="31">
        <f t="shared" si="11"/>
        <v>0.35551051017605606</v>
      </c>
      <c r="J26" s="35">
        <f>DSUM($W$1:$Z$361,"d",L41:L42)</f>
        <v>24003.879656512781</v>
      </c>
      <c r="K26" s="33">
        <f t="shared" si="12"/>
        <v>73775.351081160625</v>
      </c>
      <c r="L26" s="49">
        <f t="shared" si="13"/>
        <v>0.52696679343686159</v>
      </c>
      <c r="M26" s="35">
        <f t="shared" si="14"/>
        <v>171187.00236660033</v>
      </c>
      <c r="N26" s="33">
        <f t="shared" si="15"/>
        <v>244962.35344776095</v>
      </c>
      <c r="O26" s="28">
        <f t="shared" si="6"/>
        <v>1.7497310960554353</v>
      </c>
      <c r="P26" s="51"/>
      <c r="W26">
        <f t="shared" si="7"/>
        <v>3</v>
      </c>
      <c r="X26">
        <v>25</v>
      </c>
      <c r="Y26" s="21">
        <f t="shared" si="2"/>
        <v>3579.1926821658931</v>
      </c>
      <c r="Z26" s="22">
        <f t="shared" si="3"/>
        <v>832.53481744345981</v>
      </c>
    </row>
    <row r="27" spans="1:26" ht="15.6" x14ac:dyDescent="0.3">
      <c r="A27" s="1"/>
      <c r="B27" s="14"/>
      <c r="C27" s="40" t="s">
        <v>15</v>
      </c>
      <c r="D27" s="26">
        <f t="shared" si="8"/>
        <v>1883057.0260326017</v>
      </c>
      <c r="E27" s="41">
        <f t="shared" si="4"/>
        <v>4411.7274996093529</v>
      </c>
      <c r="F27" s="27">
        <f t="shared" si="5"/>
        <v>9415.2851301630089</v>
      </c>
      <c r="G27" s="33">
        <f t="shared" si="16"/>
        <v>5003.5576305536561</v>
      </c>
      <c r="H27" s="33">
        <f t="shared" si="10"/>
        <v>60042.691566643873</v>
      </c>
      <c r="I27" s="31">
        <f t="shared" si="11"/>
        <v>0.4288763683331705</v>
      </c>
      <c r="J27" s="35">
        <f>DSUM($W$1:$Z$361,"d",M41:M42)</f>
        <v>26333.896399240875</v>
      </c>
      <c r="K27" s="33">
        <f t="shared" si="12"/>
        <v>86376.587965884741</v>
      </c>
      <c r="L27" s="49">
        <f t="shared" si="13"/>
        <v>0.6169756283277481</v>
      </c>
      <c r="M27" s="35">
        <f t="shared" si="14"/>
        <v>188305.70260326029</v>
      </c>
      <c r="N27" s="33">
        <f t="shared" si="15"/>
        <v>274682.290569145</v>
      </c>
      <c r="O27" s="28">
        <f t="shared" si="6"/>
        <v>1.9620163612081785</v>
      </c>
      <c r="P27" s="51"/>
      <c r="W27">
        <f t="shared" si="7"/>
        <v>3</v>
      </c>
      <c r="X27">
        <v>26</v>
      </c>
      <c r="Y27" s="21">
        <f t="shared" si="2"/>
        <v>3572.740537330707</v>
      </c>
      <c r="Z27" s="22">
        <f t="shared" si="3"/>
        <v>838.98696227864593</v>
      </c>
    </row>
    <row r="28" spans="1:26" ht="15.6" x14ac:dyDescent="0.3">
      <c r="A28" s="1"/>
      <c r="B28" s="14"/>
      <c r="C28" s="40" t="s">
        <v>16</v>
      </c>
      <c r="D28" s="26">
        <f t="shared" si="8"/>
        <v>2071362.728635862</v>
      </c>
      <c r="E28" s="41">
        <f t="shared" si="4"/>
        <v>4411.7274996093529</v>
      </c>
      <c r="F28" s="27">
        <f t="shared" si="5"/>
        <v>10356.81364317931</v>
      </c>
      <c r="G28" s="33">
        <f t="shared" si="16"/>
        <v>5945.0861435699571</v>
      </c>
      <c r="H28" s="33">
        <f t="shared" si="10"/>
        <v>71341.033722839493</v>
      </c>
      <c r="I28" s="31">
        <f t="shared" si="11"/>
        <v>0.50957881230599633</v>
      </c>
      <c r="J28" s="35">
        <f>DSUM($W$1:$Z$361,"d",N41:N42)</f>
        <v>28890.0839984755</v>
      </c>
      <c r="K28" s="33">
        <f t="shared" si="12"/>
        <v>100231.11772131499</v>
      </c>
      <c r="L28" s="49">
        <f t="shared" si="13"/>
        <v>0.71593655515224996</v>
      </c>
      <c r="M28" s="35">
        <f t="shared" si="14"/>
        <v>207136.27286358643</v>
      </c>
      <c r="N28" s="33">
        <f t="shared" si="15"/>
        <v>307367.39058490144</v>
      </c>
      <c r="O28" s="28">
        <f t="shared" si="6"/>
        <v>2.1954813613207245</v>
      </c>
      <c r="P28" s="51"/>
      <c r="W28">
        <f t="shared" si="7"/>
        <v>3</v>
      </c>
      <c r="X28">
        <v>27</v>
      </c>
      <c r="Y28" s="21">
        <f t="shared" si="2"/>
        <v>3566.2383883730472</v>
      </c>
      <c r="Z28" s="22">
        <f t="shared" si="3"/>
        <v>845.48911123630569</v>
      </c>
    </row>
    <row r="29" spans="1:26" ht="15.6" x14ac:dyDescent="0.3">
      <c r="A29" s="1"/>
      <c r="B29" s="14"/>
      <c r="C29" s="40" t="s">
        <v>17</v>
      </c>
      <c r="D29" s="26">
        <f t="shared" si="8"/>
        <v>2278499.0014994484</v>
      </c>
      <c r="E29" s="41">
        <f t="shared" si="4"/>
        <v>4411.7274996093529</v>
      </c>
      <c r="F29" s="27">
        <f t="shared" si="5"/>
        <v>11392.495007497242</v>
      </c>
      <c r="G29" s="33">
        <f t="shared" si="16"/>
        <v>6980.7675078878892</v>
      </c>
      <c r="H29" s="33">
        <f t="shared" si="10"/>
        <v>83769.210094654671</v>
      </c>
      <c r="I29" s="31">
        <f t="shared" si="11"/>
        <v>0.59835150067610476</v>
      </c>
      <c r="J29" s="35">
        <f>DSUM($W$1:$Z$361,"d",O41:O42)</f>
        <v>31694.39648372848</v>
      </c>
      <c r="K29" s="33">
        <f t="shared" si="12"/>
        <v>115463.60657838316</v>
      </c>
      <c r="L29" s="49">
        <f t="shared" si="13"/>
        <v>0.82474004698845116</v>
      </c>
      <c r="M29" s="35">
        <f t="shared" si="14"/>
        <v>227849.90014994517</v>
      </c>
      <c r="N29" s="33">
        <f t="shared" si="15"/>
        <v>343313.5067283283</v>
      </c>
      <c r="O29" s="28">
        <f t="shared" si="6"/>
        <v>2.4522393337737736</v>
      </c>
      <c r="P29" s="51"/>
      <c r="W29">
        <f t="shared" si="7"/>
        <v>3</v>
      </c>
      <c r="X29">
        <v>28</v>
      </c>
      <c r="Y29" s="21">
        <f t="shared" si="2"/>
        <v>3559.6858477609662</v>
      </c>
      <c r="Z29" s="22">
        <f t="shared" si="3"/>
        <v>852.04165184838666</v>
      </c>
    </row>
    <row r="30" spans="1:26" ht="15.6" x14ac:dyDescent="0.3">
      <c r="A30" s="1"/>
      <c r="B30" s="14"/>
      <c r="C30" s="40" t="s">
        <v>18</v>
      </c>
      <c r="D30" s="26">
        <f t="shared" si="8"/>
        <v>2506348.9016493936</v>
      </c>
      <c r="E30" s="41">
        <f t="shared" si="4"/>
        <v>4411.7274996093529</v>
      </c>
      <c r="F30" s="27">
        <f t="shared" si="5"/>
        <v>12531.744508246966</v>
      </c>
      <c r="G30" s="33">
        <f t="shared" si="16"/>
        <v>8120.0170086376129</v>
      </c>
      <c r="H30" s="33">
        <f t="shared" si="10"/>
        <v>97440.204103651355</v>
      </c>
      <c r="I30" s="31">
        <f t="shared" si="11"/>
        <v>0.69600145788322398</v>
      </c>
      <c r="J30" s="35">
        <f>DSUM($W$1:$Z$361,"d",Q41:Q42)</f>
        <v>34770.918925704354</v>
      </c>
      <c r="K30" s="33">
        <f t="shared" si="12"/>
        <v>132211.12302935572</v>
      </c>
      <c r="L30" s="49">
        <f t="shared" si="13"/>
        <v>0.94436516449539798</v>
      </c>
      <c r="M30" s="35">
        <f t="shared" ref="M30:M34" si="17">D31-D30</f>
        <v>250634.89016493969</v>
      </c>
      <c r="N30" s="33">
        <f t="shared" ref="N30:N34" si="18">M30+K30</f>
        <v>382846.0131942954</v>
      </c>
      <c r="O30" s="28">
        <f t="shared" si="6"/>
        <v>2.734614379959253</v>
      </c>
      <c r="P30" s="51"/>
      <c r="W30">
        <f t="shared" si="7"/>
        <v>3</v>
      </c>
      <c r="X30">
        <v>29</v>
      </c>
      <c r="Y30" s="21">
        <f t="shared" si="2"/>
        <v>3553.0825249591408</v>
      </c>
      <c r="Z30" s="22">
        <f t="shared" si="3"/>
        <v>858.64497465021213</v>
      </c>
    </row>
    <row r="31" spans="1:26" ht="15.6" x14ac:dyDescent="0.3">
      <c r="A31" s="1"/>
      <c r="B31" s="14"/>
      <c r="C31" s="40" t="s">
        <v>19</v>
      </c>
      <c r="D31" s="26">
        <f t="shared" si="8"/>
        <v>2756983.7918143333</v>
      </c>
      <c r="E31" s="41">
        <f t="shared" si="4"/>
        <v>4411.7274996093529</v>
      </c>
      <c r="F31" s="27">
        <f t="shared" si="5"/>
        <v>13784.918959071665</v>
      </c>
      <c r="G31" s="33">
        <f t="shared" si="16"/>
        <v>9373.1914594623122</v>
      </c>
      <c r="H31" s="33">
        <f t="shared" si="10"/>
        <v>112478.29751354775</v>
      </c>
      <c r="I31" s="31">
        <f t="shared" si="11"/>
        <v>0.8034164108110553</v>
      </c>
      <c r="J31" s="35">
        <f>DSUM($W$1:$Z$361,"d",R41:R42)</f>
        <v>38146.074292930614</v>
      </c>
      <c r="K31" s="33">
        <f t="shared" si="12"/>
        <v>150624.37180647836</v>
      </c>
      <c r="L31" s="49">
        <f t="shared" si="13"/>
        <v>1.075888370046274</v>
      </c>
      <c r="M31" s="35">
        <f t="shared" si="17"/>
        <v>275698.37918143347</v>
      </c>
      <c r="N31" s="33">
        <f t="shared" si="18"/>
        <v>426322.75098791183</v>
      </c>
      <c r="O31" s="28">
        <f t="shared" si="6"/>
        <v>3.0451625070565131</v>
      </c>
      <c r="P31" s="51"/>
      <c r="W31">
        <f t="shared" si="7"/>
        <v>3</v>
      </c>
      <c r="X31">
        <v>30</v>
      </c>
      <c r="Y31" s="21">
        <f t="shared" si="2"/>
        <v>3546.4280264056019</v>
      </c>
      <c r="Z31" s="22">
        <f t="shared" si="3"/>
        <v>865.29947320375095</v>
      </c>
    </row>
    <row r="32" spans="1:26" ht="15.6" x14ac:dyDescent="0.3">
      <c r="A32" s="1"/>
      <c r="B32" s="14"/>
      <c r="C32" s="40" t="s">
        <v>20</v>
      </c>
      <c r="D32" s="26">
        <f t="shared" si="8"/>
        <v>3032682.1709957668</v>
      </c>
      <c r="E32" s="41">
        <f t="shared" si="4"/>
        <v>4411.7274996093529</v>
      </c>
      <c r="F32" s="27">
        <f t="shared" si="5"/>
        <v>15163.410854978834</v>
      </c>
      <c r="G32" s="33">
        <f t="shared" si="16"/>
        <v>10751.683355369481</v>
      </c>
      <c r="H32" s="33">
        <f t="shared" si="10"/>
        <v>129020.20026443378</v>
      </c>
      <c r="I32" s="31">
        <f t="shared" si="11"/>
        <v>0.92157285903166986</v>
      </c>
      <c r="J32" s="35">
        <f>DSUM($W$1:$Z$361,"d",S41:S42)</f>
        <v>41848.850387617567</v>
      </c>
      <c r="K32" s="33">
        <f t="shared" si="12"/>
        <v>170869.05065205134</v>
      </c>
      <c r="L32" s="49">
        <f t="shared" si="13"/>
        <v>1.2204932189432238</v>
      </c>
      <c r="M32" s="35">
        <f t="shared" si="17"/>
        <v>303268.21709957672</v>
      </c>
      <c r="N32" s="33">
        <f t="shared" si="18"/>
        <v>474137.26775162807</v>
      </c>
      <c r="O32" s="28">
        <f t="shared" si="6"/>
        <v>3.3866947696544862</v>
      </c>
      <c r="P32" s="51"/>
      <c r="W32">
        <f t="shared" si="7"/>
        <v>3</v>
      </c>
      <c r="X32">
        <v>31</v>
      </c>
      <c r="Y32" s="21">
        <f t="shared" si="2"/>
        <v>3539.7219554882727</v>
      </c>
      <c r="Z32" s="22">
        <f t="shared" si="3"/>
        <v>872.00554412108022</v>
      </c>
    </row>
    <row r="33" spans="1:26" ht="15.6" x14ac:dyDescent="0.3">
      <c r="A33" s="1"/>
      <c r="B33" s="14"/>
      <c r="C33" s="40" t="s">
        <v>21</v>
      </c>
      <c r="D33" s="26">
        <f t="shared" si="8"/>
        <v>3335950.3880953435</v>
      </c>
      <c r="E33" s="41">
        <f t="shared" si="4"/>
        <v>4411.7274996093529</v>
      </c>
      <c r="F33" s="27">
        <f t="shared" si="5"/>
        <v>16679.751940476719</v>
      </c>
      <c r="G33" s="33">
        <f t="shared" si="16"/>
        <v>12268.024440867366</v>
      </c>
      <c r="H33" s="33">
        <f t="shared" si="10"/>
        <v>147216.29329040839</v>
      </c>
      <c r="I33" s="31">
        <f t="shared" si="11"/>
        <v>1.0515449520743456</v>
      </c>
      <c r="J33" s="35">
        <f>DSUM($W$1:$Z$361,"d",T41:T42)</f>
        <v>45911.048809805361</v>
      </c>
      <c r="K33" s="33">
        <f t="shared" si="12"/>
        <v>193127.34210021375</v>
      </c>
      <c r="L33" s="49">
        <f t="shared" si="13"/>
        <v>1.3794810150015269</v>
      </c>
      <c r="M33" s="35">
        <f t="shared" si="17"/>
        <v>333595.03880953463</v>
      </c>
      <c r="N33" s="33">
        <f t="shared" si="18"/>
        <v>526722.38090974838</v>
      </c>
      <c r="O33" s="28">
        <f t="shared" si="6"/>
        <v>3.762302720783917</v>
      </c>
      <c r="P33" s="51"/>
      <c r="W33">
        <f t="shared" si="7"/>
        <v>3</v>
      </c>
      <c r="X33">
        <v>32</v>
      </c>
      <c r="Y33" s="21">
        <f t="shared" si="2"/>
        <v>3532.9639125213339</v>
      </c>
      <c r="Z33" s="22">
        <f t="shared" si="3"/>
        <v>878.76358708801899</v>
      </c>
    </row>
    <row r="34" spans="1:26" ht="16.2" thickBot="1" x14ac:dyDescent="0.35">
      <c r="A34" s="1"/>
      <c r="B34" s="14"/>
      <c r="C34" s="42" t="s">
        <v>22</v>
      </c>
      <c r="D34" s="43">
        <f t="shared" si="8"/>
        <v>3669545.4269048781</v>
      </c>
      <c r="E34" s="44">
        <f t="shared" si="4"/>
        <v>4411.7274996093529</v>
      </c>
      <c r="F34" s="29">
        <f t="shared" si="5"/>
        <v>18347.72713452439</v>
      </c>
      <c r="G34" s="34">
        <f t="shared" si="16"/>
        <v>13935.999634915037</v>
      </c>
      <c r="H34" s="34">
        <f t="shared" si="10"/>
        <v>167231.99561898044</v>
      </c>
      <c r="I34" s="32">
        <f t="shared" si="11"/>
        <v>1.1945142544212888</v>
      </c>
      <c r="J34" s="36">
        <f>DSUM($W$1:$Z$361,"d",U41:U42)</f>
        <v>50367.558088047357</v>
      </c>
      <c r="K34" s="34">
        <f t="shared" si="12"/>
        <v>217599.55370702781</v>
      </c>
      <c r="L34" s="50">
        <f t="shared" si="13"/>
        <v>1.5542825264787701</v>
      </c>
      <c r="M34" s="36">
        <f t="shared" si="17"/>
        <v>366954.54269048804</v>
      </c>
      <c r="N34" s="34">
        <f t="shared" si="18"/>
        <v>584554.09639751585</v>
      </c>
      <c r="O34" s="30">
        <f t="shared" si="6"/>
        <v>4.1753864028393988</v>
      </c>
      <c r="P34" s="51"/>
      <c r="W34">
        <f t="shared" si="7"/>
        <v>3</v>
      </c>
      <c r="X34">
        <v>33</v>
      </c>
      <c r="Y34" s="21">
        <f t="shared" si="2"/>
        <v>3526.1534947214022</v>
      </c>
      <c r="Z34" s="22">
        <f t="shared" si="3"/>
        <v>885.57400488795065</v>
      </c>
    </row>
    <row r="35" spans="1:26" ht="15" thickBot="1" x14ac:dyDescent="0.35">
      <c r="B35" s="15"/>
      <c r="C35" s="16"/>
      <c r="D35" s="24">
        <f t="shared" si="8"/>
        <v>4036499.9695953662</v>
      </c>
      <c r="E35" s="17"/>
      <c r="F35" s="18"/>
      <c r="G35" s="18"/>
      <c r="H35" s="18"/>
      <c r="I35" s="19"/>
      <c r="J35" s="16"/>
      <c r="K35" s="16"/>
      <c r="L35" s="16"/>
      <c r="M35" s="16"/>
      <c r="N35" s="16"/>
      <c r="O35" s="16"/>
      <c r="P35" s="20"/>
      <c r="W35">
        <f t="shared" si="7"/>
        <v>3</v>
      </c>
      <c r="X35">
        <v>34</v>
      </c>
      <c r="Y35" s="21">
        <f t="shared" si="2"/>
        <v>3519.2902961835207</v>
      </c>
      <c r="Z35" s="22">
        <f t="shared" si="3"/>
        <v>892.43720342583219</v>
      </c>
    </row>
    <row r="36" spans="1:26" x14ac:dyDescent="0.3">
      <c r="W36">
        <f t="shared" si="7"/>
        <v>3</v>
      </c>
      <c r="X36">
        <v>35</v>
      </c>
      <c r="Y36" s="21">
        <f t="shared" si="2"/>
        <v>3512.3739078569702</v>
      </c>
      <c r="Z36" s="22">
        <f t="shared" si="3"/>
        <v>899.35359175238273</v>
      </c>
    </row>
    <row r="37" spans="1:26" x14ac:dyDescent="0.3">
      <c r="W37">
        <f t="shared" si="7"/>
        <v>3</v>
      </c>
      <c r="X37">
        <v>36</v>
      </c>
      <c r="Y37" s="21">
        <f t="shared" si="2"/>
        <v>3505.4039175208891</v>
      </c>
      <c r="Z37" s="22">
        <f t="shared" si="3"/>
        <v>906.32358208846381</v>
      </c>
    </row>
    <row r="38" spans="1:26" x14ac:dyDescent="0.3">
      <c r="W38">
        <f t="shared" si="7"/>
        <v>4</v>
      </c>
      <c r="X38">
        <v>37</v>
      </c>
      <c r="Y38" s="21">
        <f t="shared" si="2"/>
        <v>3498.3799097597034</v>
      </c>
      <c r="Z38" s="22">
        <f t="shared" si="3"/>
        <v>913.34758984964947</v>
      </c>
    </row>
    <row r="39" spans="1:26" x14ac:dyDescent="0.3">
      <c r="W39">
        <f t="shared" si="7"/>
        <v>4</v>
      </c>
      <c r="X39">
        <v>38</v>
      </c>
      <c r="Y39" s="21">
        <f t="shared" si="2"/>
        <v>3491.3014659383693</v>
      </c>
      <c r="Z39" s="22">
        <f t="shared" si="3"/>
        <v>920.42603367098354</v>
      </c>
    </row>
    <row r="40" spans="1:26" x14ac:dyDescent="0.3">
      <c r="W40">
        <f t="shared" si="7"/>
        <v>4</v>
      </c>
      <c r="X40">
        <v>39</v>
      </c>
      <c r="Y40" s="21">
        <f t="shared" si="2"/>
        <v>3484.1681641774194</v>
      </c>
      <c r="Z40" s="22">
        <f t="shared" si="3"/>
        <v>927.5593354319335</v>
      </c>
    </row>
    <row r="41" spans="1:26" hidden="1" x14ac:dyDescent="0.3">
      <c r="A41" t="s">
        <v>37</v>
      </c>
      <c r="B41" t="s">
        <v>37</v>
      </c>
      <c r="C41" t="s">
        <v>37</v>
      </c>
      <c r="D41" t="s">
        <v>37</v>
      </c>
      <c r="E41" t="s">
        <v>37</v>
      </c>
      <c r="F41" t="s">
        <v>37</v>
      </c>
      <c r="G41" t="s">
        <v>37</v>
      </c>
      <c r="H41" t="s">
        <v>37</v>
      </c>
      <c r="I41" t="s">
        <v>37</v>
      </c>
      <c r="J41" t="s">
        <v>37</v>
      </c>
      <c r="K41" t="s">
        <v>37</v>
      </c>
      <c r="L41" t="s">
        <v>37</v>
      </c>
      <c r="M41" t="s">
        <v>37</v>
      </c>
      <c r="N41" t="s">
        <v>37</v>
      </c>
      <c r="O41" t="s">
        <v>37</v>
      </c>
      <c r="Q41" t="s">
        <v>37</v>
      </c>
      <c r="R41" t="s">
        <v>37</v>
      </c>
      <c r="S41" t="s">
        <v>37</v>
      </c>
      <c r="T41" t="s">
        <v>37</v>
      </c>
      <c r="U41" t="s">
        <v>37</v>
      </c>
      <c r="W41">
        <f t="shared" si="7"/>
        <v>4</v>
      </c>
      <c r="X41">
        <v>40</v>
      </c>
      <c r="Y41" s="21">
        <f t="shared" si="2"/>
        <v>3476.9795793278217</v>
      </c>
      <c r="Z41" s="22">
        <f t="shared" si="3"/>
        <v>934.74792028153115</v>
      </c>
    </row>
    <row r="42" spans="1:26" hidden="1" x14ac:dyDescent="0.3">
      <c r="A42">
        <v>1</v>
      </c>
      <c r="B42">
        <v>2</v>
      </c>
      <c r="C42">
        <v>3</v>
      </c>
      <c r="D42">
        <v>4</v>
      </c>
      <c r="E42">
        <v>5</v>
      </c>
      <c r="F42">
        <v>6</v>
      </c>
      <c r="G42">
        <v>7</v>
      </c>
      <c r="H42">
        <v>8</v>
      </c>
      <c r="I42">
        <v>9</v>
      </c>
      <c r="J42">
        <v>10</v>
      </c>
      <c r="K42">
        <v>11</v>
      </c>
      <c r="L42">
        <v>12</v>
      </c>
      <c r="M42">
        <v>13</v>
      </c>
      <c r="N42">
        <v>14</v>
      </c>
      <c r="O42">
        <v>15</v>
      </c>
      <c r="Q42">
        <v>16</v>
      </c>
      <c r="R42">
        <v>17</v>
      </c>
      <c r="S42">
        <v>18</v>
      </c>
      <c r="T42">
        <v>19</v>
      </c>
      <c r="U42">
        <v>20</v>
      </c>
      <c r="W42">
        <f t="shared" si="7"/>
        <v>4</v>
      </c>
      <c r="X42">
        <v>41</v>
      </c>
      <c r="Y42" s="21">
        <f t="shared" si="2"/>
        <v>3469.7352829456395</v>
      </c>
      <c r="Z42" s="22">
        <f t="shared" si="3"/>
        <v>941.99221666371341</v>
      </c>
    </row>
    <row r="43" spans="1:26" x14ac:dyDescent="0.3">
      <c r="W43">
        <f t="shared" si="7"/>
        <v>4</v>
      </c>
      <c r="X43">
        <v>42</v>
      </c>
      <c r="Y43" s="21">
        <f t="shared" si="2"/>
        <v>3462.434843266496</v>
      </c>
      <c r="Z43" s="22">
        <f t="shared" si="3"/>
        <v>949.29265634285684</v>
      </c>
    </row>
    <row r="44" spans="1:26" x14ac:dyDescent="0.3">
      <c r="W44">
        <f t="shared" si="7"/>
        <v>4</v>
      </c>
      <c r="X44">
        <v>43</v>
      </c>
      <c r="Y44" s="21">
        <f t="shared" si="2"/>
        <v>3455.0778251798392</v>
      </c>
      <c r="Z44" s="22">
        <f t="shared" si="3"/>
        <v>956.64967442951365</v>
      </c>
    </row>
    <row r="45" spans="1:26" x14ac:dyDescent="0.3">
      <c r="W45">
        <f t="shared" si="7"/>
        <v>4</v>
      </c>
      <c r="X45">
        <v>44</v>
      </c>
      <c r="Y45" s="21">
        <f t="shared" ref="Y45:Y76" si="19">IPMT($E$11/12,X45,$E$7*12,-$I$4)</f>
        <v>3447.6637902030097</v>
      </c>
      <c r="Z45" s="22">
        <f t="shared" ref="Z45:Z76" si="20">$I$5-Y45</f>
        <v>964.06370940634315</v>
      </c>
    </row>
    <row r="46" spans="1:26" x14ac:dyDescent="0.3">
      <c r="W46">
        <f t="shared" si="7"/>
        <v>4</v>
      </c>
      <c r="X46">
        <v>45</v>
      </c>
      <c r="Y46" s="21">
        <f t="shared" si="19"/>
        <v>3440.1922964551109</v>
      </c>
      <c r="Z46" s="22">
        <f t="shared" si="20"/>
        <v>971.53520315424203</v>
      </c>
    </row>
    <row r="47" spans="1:26" x14ac:dyDescent="0.3">
      <c r="W47">
        <f t="shared" si="7"/>
        <v>4</v>
      </c>
      <c r="X47">
        <v>46</v>
      </c>
      <c r="Y47" s="21">
        <f t="shared" si="19"/>
        <v>3432.6628986306655</v>
      </c>
      <c r="Z47" s="22">
        <f t="shared" si="20"/>
        <v>979.06460097868739</v>
      </c>
    </row>
    <row r="48" spans="1:26" x14ac:dyDescent="0.3">
      <c r="W48">
        <f t="shared" si="7"/>
        <v>4</v>
      </c>
      <c r="X48">
        <v>47</v>
      </c>
      <c r="Y48" s="21">
        <f t="shared" si="19"/>
        <v>3425.0751479730807</v>
      </c>
      <c r="Z48" s="22">
        <f t="shared" si="20"/>
        <v>986.65235163627221</v>
      </c>
    </row>
    <row r="49" spans="23:26" x14ac:dyDescent="0.3">
      <c r="W49">
        <f t="shared" si="7"/>
        <v>4</v>
      </c>
      <c r="X49">
        <v>48</v>
      </c>
      <c r="Y49" s="21">
        <f t="shared" si="19"/>
        <v>3417.4285922478994</v>
      </c>
      <c r="Z49" s="22">
        <f t="shared" si="20"/>
        <v>994.29890736145353</v>
      </c>
    </row>
    <row r="50" spans="23:26" x14ac:dyDescent="0.3">
      <c r="W50">
        <f t="shared" si="7"/>
        <v>5</v>
      </c>
      <c r="X50">
        <v>49</v>
      </c>
      <c r="Y50" s="21">
        <f t="shared" si="19"/>
        <v>3409.722775715848</v>
      </c>
      <c r="Z50" s="22">
        <f t="shared" si="20"/>
        <v>1002.0047238935049</v>
      </c>
    </row>
    <row r="51" spans="23:26" x14ac:dyDescent="0.3">
      <c r="W51">
        <f t="shared" si="7"/>
        <v>5</v>
      </c>
      <c r="X51">
        <v>50</v>
      </c>
      <c r="Y51" s="21">
        <f t="shared" si="19"/>
        <v>3401.9572391056736</v>
      </c>
      <c r="Z51" s="22">
        <f t="shared" si="20"/>
        <v>1009.7702605036793</v>
      </c>
    </row>
    <row r="52" spans="23:26" x14ac:dyDescent="0.3">
      <c r="W52">
        <f t="shared" si="7"/>
        <v>5</v>
      </c>
      <c r="X52">
        <v>51</v>
      </c>
      <c r="Y52" s="21">
        <f t="shared" si="19"/>
        <v>3394.1315195867701</v>
      </c>
      <c r="Z52" s="22">
        <f t="shared" si="20"/>
        <v>1017.5959800225828</v>
      </c>
    </row>
    <row r="53" spans="23:26" x14ac:dyDescent="0.3">
      <c r="W53">
        <f t="shared" si="7"/>
        <v>5</v>
      </c>
      <c r="X53">
        <v>52</v>
      </c>
      <c r="Y53" s="21">
        <f t="shared" si="19"/>
        <v>3386.2451507415954</v>
      </c>
      <c r="Z53" s="22">
        <f t="shared" si="20"/>
        <v>1025.4823488677575</v>
      </c>
    </row>
    <row r="54" spans="23:26" x14ac:dyDescent="0.3">
      <c r="W54">
        <f t="shared" si="7"/>
        <v>5</v>
      </c>
      <c r="X54">
        <v>53</v>
      </c>
      <c r="Y54" s="21">
        <f t="shared" si="19"/>
        <v>3378.2976625378697</v>
      </c>
      <c r="Z54" s="22">
        <f t="shared" si="20"/>
        <v>1033.4298370714832</v>
      </c>
    </row>
    <row r="55" spans="23:26" x14ac:dyDescent="0.3">
      <c r="W55">
        <f t="shared" si="7"/>
        <v>5</v>
      </c>
      <c r="X55">
        <v>54</v>
      </c>
      <c r="Y55" s="21">
        <f t="shared" si="19"/>
        <v>3370.2885813005664</v>
      </c>
      <c r="Z55" s="22">
        <f t="shared" si="20"/>
        <v>1041.4389183087865</v>
      </c>
    </row>
    <row r="56" spans="23:26" x14ac:dyDescent="0.3">
      <c r="W56">
        <f t="shared" si="7"/>
        <v>5</v>
      </c>
      <c r="X56">
        <v>55</v>
      </c>
      <c r="Y56" s="21">
        <f t="shared" si="19"/>
        <v>3362.2174296836729</v>
      </c>
      <c r="Z56" s="22">
        <f t="shared" si="20"/>
        <v>1049.51006992568</v>
      </c>
    </row>
    <row r="57" spans="23:26" x14ac:dyDescent="0.3">
      <c r="W57">
        <f t="shared" si="7"/>
        <v>5</v>
      </c>
      <c r="X57">
        <v>56</v>
      </c>
      <c r="Y57" s="21">
        <f t="shared" si="19"/>
        <v>3354.0837266417489</v>
      </c>
      <c r="Z57" s="22">
        <f t="shared" si="20"/>
        <v>1057.643772967604</v>
      </c>
    </row>
    <row r="58" spans="23:26" x14ac:dyDescent="0.3">
      <c r="W58">
        <f t="shared" si="7"/>
        <v>5</v>
      </c>
      <c r="X58">
        <v>57</v>
      </c>
      <c r="Y58" s="21">
        <f t="shared" si="19"/>
        <v>3345.8869874012503</v>
      </c>
      <c r="Z58" s="22">
        <f t="shared" si="20"/>
        <v>1065.8405122081026</v>
      </c>
    </row>
    <row r="59" spans="23:26" x14ac:dyDescent="0.3">
      <c r="W59">
        <f t="shared" si="7"/>
        <v>5</v>
      </c>
      <c r="X59">
        <v>58</v>
      </c>
      <c r="Y59" s="21">
        <f t="shared" si="19"/>
        <v>3337.6267234316374</v>
      </c>
      <c r="Z59" s="22">
        <f t="shared" si="20"/>
        <v>1074.1007761777155</v>
      </c>
    </row>
    <row r="60" spans="23:26" x14ac:dyDescent="0.3">
      <c r="W60">
        <f t="shared" si="7"/>
        <v>5</v>
      </c>
      <c r="X60">
        <v>59</v>
      </c>
      <c r="Y60" s="21">
        <f t="shared" si="19"/>
        <v>3329.30244241626</v>
      </c>
      <c r="Z60" s="22">
        <f t="shared" si="20"/>
        <v>1082.4250571930929</v>
      </c>
    </row>
    <row r="61" spans="23:26" x14ac:dyDescent="0.3">
      <c r="W61">
        <f t="shared" si="7"/>
        <v>5</v>
      </c>
      <c r="X61">
        <v>60</v>
      </c>
      <c r="Y61" s="21">
        <f t="shared" si="19"/>
        <v>3320.9136482230133</v>
      </c>
      <c r="Z61" s="22">
        <f t="shared" si="20"/>
        <v>1090.8138513863396</v>
      </c>
    </row>
    <row r="62" spans="23:26" x14ac:dyDescent="0.3">
      <c r="W62">
        <f t="shared" si="7"/>
        <v>6</v>
      </c>
      <c r="X62">
        <v>61</v>
      </c>
      <c r="Y62" s="21">
        <f t="shared" si="19"/>
        <v>3312.4598408747693</v>
      </c>
      <c r="Z62" s="22">
        <f t="shared" si="20"/>
        <v>1099.2676587345836</v>
      </c>
    </row>
    <row r="63" spans="23:26" x14ac:dyDescent="0.3">
      <c r="W63">
        <f t="shared" si="7"/>
        <v>6</v>
      </c>
      <c r="X63">
        <v>62</v>
      </c>
      <c r="Y63" s="21">
        <f t="shared" si="19"/>
        <v>3303.9405165195762</v>
      </c>
      <c r="Z63" s="22">
        <f t="shared" si="20"/>
        <v>1107.7869830897766</v>
      </c>
    </row>
    <row r="64" spans="23:26" x14ac:dyDescent="0.3">
      <c r="W64">
        <f t="shared" si="7"/>
        <v>6</v>
      </c>
      <c r="X64">
        <v>63</v>
      </c>
      <c r="Y64" s="21">
        <f t="shared" si="19"/>
        <v>3295.3551674006308</v>
      </c>
      <c r="Z64" s="22">
        <f t="shared" si="20"/>
        <v>1116.3723322087221</v>
      </c>
    </row>
    <row r="65" spans="23:26" x14ac:dyDescent="0.3">
      <c r="W65">
        <f t="shared" si="7"/>
        <v>6</v>
      </c>
      <c r="X65">
        <v>64</v>
      </c>
      <c r="Y65" s="21">
        <f t="shared" si="19"/>
        <v>3286.7032818260132</v>
      </c>
      <c r="Z65" s="22">
        <f t="shared" si="20"/>
        <v>1125.0242177833397</v>
      </c>
    </row>
    <row r="66" spans="23:26" x14ac:dyDescent="0.3">
      <c r="W66">
        <f t="shared" si="7"/>
        <v>6</v>
      </c>
      <c r="X66">
        <v>65</v>
      </c>
      <c r="Y66" s="21">
        <f t="shared" si="19"/>
        <v>3277.9843441381918</v>
      </c>
      <c r="Z66" s="22">
        <f t="shared" si="20"/>
        <v>1133.7431554711611</v>
      </c>
    </row>
    <row r="67" spans="23:26" x14ac:dyDescent="0.3">
      <c r="W67">
        <f t="shared" si="7"/>
        <v>6</v>
      </c>
      <c r="X67">
        <v>66</v>
      </c>
      <c r="Y67" s="21">
        <f t="shared" ref="Y67:Y130" si="21">IPMT($E$11/12,X67,$E$7*12,-$I$4)</f>
        <v>3269.1978346832902</v>
      </c>
      <c r="Z67" s="22">
        <f t="shared" ref="Z67:Z130" si="22">$I$5-Y67</f>
        <v>1142.5296649260627</v>
      </c>
    </row>
    <row r="68" spans="23:26" x14ac:dyDescent="0.3">
      <c r="W68">
        <f t="shared" si="7"/>
        <v>6</v>
      </c>
      <c r="X68">
        <v>67</v>
      </c>
      <c r="Y68" s="21">
        <f t="shared" si="21"/>
        <v>3260.3432297801137</v>
      </c>
      <c r="Z68" s="22">
        <f t="shared" si="22"/>
        <v>1151.3842698292392</v>
      </c>
    </row>
    <row r="69" spans="23:26" x14ac:dyDescent="0.3">
      <c r="W69">
        <f t="shared" si="7"/>
        <v>6</v>
      </c>
      <c r="X69">
        <v>68</v>
      </c>
      <c r="Y69" s="21">
        <f t="shared" si="21"/>
        <v>3251.4200016889367</v>
      </c>
      <c r="Z69" s="22">
        <f t="shared" si="22"/>
        <v>1160.3074979204162</v>
      </c>
    </row>
    <row r="70" spans="23:26" x14ac:dyDescent="0.3">
      <c r="W70">
        <f t="shared" si="7"/>
        <v>6</v>
      </c>
      <c r="X70">
        <v>69</v>
      </c>
      <c r="Y70" s="21">
        <f t="shared" si="21"/>
        <v>3242.4276185800536</v>
      </c>
      <c r="Z70" s="22">
        <f t="shared" si="22"/>
        <v>1169.2998810292993</v>
      </c>
    </row>
    <row r="71" spans="23:26" x14ac:dyDescent="0.3">
      <c r="W71">
        <f t="shared" si="7"/>
        <v>6</v>
      </c>
      <c r="X71">
        <v>70</v>
      </c>
      <c r="Y71" s="21">
        <f t="shared" si="21"/>
        <v>3233.3655445020768</v>
      </c>
      <c r="Z71" s="22">
        <f t="shared" si="22"/>
        <v>1178.3619551072761</v>
      </c>
    </row>
    <row r="72" spans="23:26" x14ac:dyDescent="0.3">
      <c r="W72">
        <f t="shared" si="7"/>
        <v>6</v>
      </c>
      <c r="X72">
        <v>71</v>
      </c>
      <c r="Y72" s="21">
        <f t="shared" si="21"/>
        <v>3224.2332393499951</v>
      </c>
      <c r="Z72" s="22">
        <f t="shared" si="22"/>
        <v>1187.4942602593578</v>
      </c>
    </row>
    <row r="73" spans="23:26" x14ac:dyDescent="0.3">
      <c r="W73">
        <f t="shared" si="7"/>
        <v>6</v>
      </c>
      <c r="X73">
        <v>72</v>
      </c>
      <c r="Y73" s="21">
        <f t="shared" si="21"/>
        <v>3215.0301588329853</v>
      </c>
      <c r="Z73" s="22">
        <f t="shared" si="22"/>
        <v>1196.6973407763676</v>
      </c>
    </row>
    <row r="74" spans="23:26" x14ac:dyDescent="0.3">
      <c r="W74">
        <f t="shared" si="7"/>
        <v>7</v>
      </c>
      <c r="X74">
        <v>73</v>
      </c>
      <c r="Y74" s="21">
        <f t="shared" si="21"/>
        <v>3205.7557544419683</v>
      </c>
      <c r="Z74" s="22">
        <f t="shared" si="22"/>
        <v>1205.9717451673846</v>
      </c>
    </row>
    <row r="75" spans="23:26" x14ac:dyDescent="0.3">
      <c r="W75">
        <f t="shared" si="7"/>
        <v>7</v>
      </c>
      <c r="X75">
        <v>74</v>
      </c>
      <c r="Y75" s="21">
        <f t="shared" si="21"/>
        <v>3196.4094734169212</v>
      </c>
      <c r="Z75" s="22">
        <f t="shared" si="22"/>
        <v>1215.3180261924317</v>
      </c>
    </row>
    <row r="76" spans="23:26" x14ac:dyDescent="0.3">
      <c r="W76">
        <f t="shared" si="7"/>
        <v>7</v>
      </c>
      <c r="X76">
        <v>75</v>
      </c>
      <c r="Y76" s="21">
        <f t="shared" si="21"/>
        <v>3186.9907587139296</v>
      </c>
      <c r="Z76" s="22">
        <f t="shared" si="22"/>
        <v>1224.7367408954233</v>
      </c>
    </row>
    <row r="77" spans="23:26" x14ac:dyDescent="0.3">
      <c r="W77">
        <f t="shared" si="7"/>
        <v>7</v>
      </c>
      <c r="X77">
        <v>76</v>
      </c>
      <c r="Y77" s="21">
        <f t="shared" si="21"/>
        <v>3177.4990489719899</v>
      </c>
      <c r="Z77" s="22">
        <f t="shared" si="22"/>
        <v>1234.228450637363</v>
      </c>
    </row>
    <row r="78" spans="23:26" x14ac:dyDescent="0.3">
      <c r="W78">
        <f t="shared" si="7"/>
        <v>7</v>
      </c>
      <c r="X78">
        <v>77</v>
      </c>
      <c r="Y78" s="21">
        <f t="shared" si="21"/>
        <v>3167.9337784795503</v>
      </c>
      <c r="Z78" s="22">
        <f t="shared" si="22"/>
        <v>1243.7937211298026</v>
      </c>
    </row>
    <row r="79" spans="23:26" x14ac:dyDescent="0.3">
      <c r="W79">
        <f t="shared" ref="W79:W142" si="23">W67+1</f>
        <v>7</v>
      </c>
      <c r="X79">
        <v>78</v>
      </c>
      <c r="Y79" s="21">
        <f t="shared" si="21"/>
        <v>3158.2943771407945</v>
      </c>
      <c r="Z79" s="22">
        <f t="shared" si="22"/>
        <v>1253.4331224685584</v>
      </c>
    </row>
    <row r="80" spans="23:26" x14ac:dyDescent="0.3">
      <c r="W80">
        <f t="shared" si="23"/>
        <v>7</v>
      </c>
      <c r="X80">
        <v>79</v>
      </c>
      <c r="Y80" s="21">
        <f t="shared" si="21"/>
        <v>3148.5802704416637</v>
      </c>
      <c r="Z80" s="22">
        <f t="shared" si="22"/>
        <v>1263.1472291676891</v>
      </c>
    </row>
    <row r="81" spans="23:26" x14ac:dyDescent="0.3">
      <c r="W81">
        <f t="shared" si="23"/>
        <v>7</v>
      </c>
      <c r="X81">
        <v>80</v>
      </c>
      <c r="Y81" s="21">
        <f t="shared" si="21"/>
        <v>3138.7908794156137</v>
      </c>
      <c r="Z81" s="22">
        <f t="shared" si="22"/>
        <v>1272.9366201937391</v>
      </c>
    </row>
    <row r="82" spans="23:26" x14ac:dyDescent="0.3">
      <c r="W82">
        <f t="shared" si="23"/>
        <v>7</v>
      </c>
      <c r="X82">
        <v>81</v>
      </c>
      <c r="Y82" s="21">
        <f t="shared" si="21"/>
        <v>3128.9256206091127</v>
      </c>
      <c r="Z82" s="22">
        <f t="shared" si="22"/>
        <v>1282.8018790002402</v>
      </c>
    </row>
    <row r="83" spans="23:26" x14ac:dyDescent="0.3">
      <c r="W83">
        <f t="shared" si="23"/>
        <v>7</v>
      </c>
      <c r="X83">
        <v>82</v>
      </c>
      <c r="Y83" s="21">
        <f t="shared" si="21"/>
        <v>3118.9839060468603</v>
      </c>
      <c r="Z83" s="22">
        <f t="shared" si="22"/>
        <v>1292.7435935624926</v>
      </c>
    </row>
    <row r="84" spans="23:26" x14ac:dyDescent="0.3">
      <c r="W84">
        <f t="shared" si="23"/>
        <v>7</v>
      </c>
      <c r="X84">
        <v>83</v>
      </c>
      <c r="Y84" s="21">
        <f t="shared" si="21"/>
        <v>3108.9651431967513</v>
      </c>
      <c r="Z84" s="22">
        <f t="shared" si="22"/>
        <v>1302.7623564126015</v>
      </c>
    </row>
    <row r="85" spans="23:26" x14ac:dyDescent="0.3">
      <c r="W85">
        <f t="shared" si="23"/>
        <v>7</v>
      </c>
      <c r="X85">
        <v>84</v>
      </c>
      <c r="Y85" s="21">
        <f t="shared" si="21"/>
        <v>3098.8687349345537</v>
      </c>
      <c r="Z85" s="22">
        <f t="shared" si="22"/>
        <v>1312.8587646747992</v>
      </c>
    </row>
    <row r="86" spans="23:26" x14ac:dyDescent="0.3">
      <c r="W86">
        <f t="shared" si="23"/>
        <v>8</v>
      </c>
      <c r="X86">
        <v>85</v>
      </c>
      <c r="Y86" s="21">
        <f t="shared" si="21"/>
        <v>3088.6940795083242</v>
      </c>
      <c r="Z86" s="22">
        <f t="shared" si="22"/>
        <v>1323.0334201010287</v>
      </c>
    </row>
    <row r="87" spans="23:26" x14ac:dyDescent="0.3">
      <c r="W87">
        <f t="shared" si="23"/>
        <v>8</v>
      </c>
      <c r="X87">
        <v>86</v>
      </c>
      <c r="Y87" s="21">
        <f t="shared" si="21"/>
        <v>3078.4405705025406</v>
      </c>
      <c r="Z87" s="22">
        <f t="shared" si="22"/>
        <v>1333.2869291068123</v>
      </c>
    </row>
    <row r="88" spans="23:26" x14ac:dyDescent="0.3">
      <c r="W88">
        <f t="shared" si="23"/>
        <v>8</v>
      </c>
      <c r="X88">
        <v>87</v>
      </c>
      <c r="Y88" s="21">
        <f t="shared" si="21"/>
        <v>3068.1075968019632</v>
      </c>
      <c r="Z88" s="22">
        <f t="shared" si="22"/>
        <v>1343.6199028073897</v>
      </c>
    </row>
    <row r="89" spans="23:26" x14ac:dyDescent="0.3">
      <c r="W89">
        <f t="shared" si="23"/>
        <v>8</v>
      </c>
      <c r="X89">
        <v>88</v>
      </c>
      <c r="Y89" s="21">
        <f t="shared" si="21"/>
        <v>3057.6945425552062</v>
      </c>
      <c r="Z89" s="22">
        <f t="shared" si="22"/>
        <v>1354.0329570541467</v>
      </c>
    </row>
    <row r="90" spans="23:26" x14ac:dyDescent="0.3">
      <c r="W90">
        <f t="shared" si="23"/>
        <v>8</v>
      </c>
      <c r="X90">
        <v>89</v>
      </c>
      <c r="Y90" s="21">
        <f t="shared" si="21"/>
        <v>3047.200787138036</v>
      </c>
      <c r="Z90" s="22">
        <f t="shared" si="22"/>
        <v>1364.5267124713168</v>
      </c>
    </row>
    <row r="91" spans="23:26" x14ac:dyDescent="0.3">
      <c r="W91">
        <f t="shared" si="23"/>
        <v>8</v>
      </c>
      <c r="X91">
        <v>90</v>
      </c>
      <c r="Y91" s="21">
        <f t="shared" si="21"/>
        <v>3036.6257051163834</v>
      </c>
      <c r="Z91" s="22">
        <f t="shared" si="22"/>
        <v>1375.1017944929695</v>
      </c>
    </row>
    <row r="92" spans="23:26" x14ac:dyDescent="0.3">
      <c r="W92">
        <f t="shared" si="23"/>
        <v>8</v>
      </c>
      <c r="X92">
        <v>91</v>
      </c>
      <c r="Y92" s="21">
        <f t="shared" si="21"/>
        <v>3025.968666209063</v>
      </c>
      <c r="Z92" s="22">
        <f t="shared" si="22"/>
        <v>1385.7588334002899</v>
      </c>
    </row>
    <row r="93" spans="23:26" x14ac:dyDescent="0.3">
      <c r="W93">
        <f t="shared" si="23"/>
        <v>8</v>
      </c>
      <c r="X93">
        <v>92</v>
      </c>
      <c r="Y93" s="21">
        <f t="shared" si="21"/>
        <v>3015.2290352502109</v>
      </c>
      <c r="Z93" s="22">
        <f t="shared" si="22"/>
        <v>1396.498464359142</v>
      </c>
    </row>
    <row r="94" spans="23:26" x14ac:dyDescent="0.3">
      <c r="W94">
        <f t="shared" si="23"/>
        <v>8</v>
      </c>
      <c r="X94">
        <v>93</v>
      </c>
      <c r="Y94" s="21">
        <f t="shared" si="21"/>
        <v>3004.4061721514272</v>
      </c>
      <c r="Z94" s="22">
        <f t="shared" si="22"/>
        <v>1407.3213274579257</v>
      </c>
    </row>
    <row r="95" spans="23:26" x14ac:dyDescent="0.3">
      <c r="W95">
        <f t="shared" si="23"/>
        <v>8</v>
      </c>
      <c r="X95">
        <v>94</v>
      </c>
      <c r="Y95" s="21">
        <f t="shared" si="21"/>
        <v>2993.4994318636286</v>
      </c>
      <c r="Z95" s="22">
        <f t="shared" si="22"/>
        <v>1418.2280677457243</v>
      </c>
    </row>
    <row r="96" spans="23:26" x14ac:dyDescent="0.3">
      <c r="W96">
        <f t="shared" si="23"/>
        <v>8</v>
      </c>
      <c r="X96">
        <v>95</v>
      </c>
      <c r="Y96" s="21">
        <f t="shared" si="21"/>
        <v>2982.5081643385993</v>
      </c>
      <c r="Z96" s="22">
        <f t="shared" si="22"/>
        <v>1429.2193352707536</v>
      </c>
    </row>
    <row r="97" spans="23:26" x14ac:dyDescent="0.3">
      <c r="W97">
        <f t="shared" si="23"/>
        <v>8</v>
      </c>
      <c r="X97">
        <v>96</v>
      </c>
      <c r="Y97" s="21">
        <f t="shared" si="21"/>
        <v>2971.4317144902511</v>
      </c>
      <c r="Z97" s="22">
        <f t="shared" si="22"/>
        <v>1440.2957851191018</v>
      </c>
    </row>
    <row r="98" spans="23:26" x14ac:dyDescent="0.3">
      <c r="W98">
        <f t="shared" si="23"/>
        <v>9</v>
      </c>
      <c r="X98">
        <v>97</v>
      </c>
      <c r="Y98" s="21">
        <f t="shared" si="21"/>
        <v>2960.269422155578</v>
      </c>
      <c r="Z98" s="22">
        <f t="shared" si="22"/>
        <v>1451.4580774537749</v>
      </c>
    </row>
    <row r="99" spans="23:26" x14ac:dyDescent="0.3">
      <c r="W99">
        <f t="shared" si="23"/>
        <v>9</v>
      </c>
      <c r="X99">
        <v>98</v>
      </c>
      <c r="Y99" s="21">
        <f t="shared" si="21"/>
        <v>2949.0206220553105</v>
      </c>
      <c r="Z99" s="22">
        <f t="shared" si="22"/>
        <v>1462.7068775540424</v>
      </c>
    </row>
    <row r="100" spans="23:26" x14ac:dyDescent="0.3">
      <c r="W100">
        <f t="shared" si="23"/>
        <v>9</v>
      </c>
      <c r="X100">
        <v>99</v>
      </c>
      <c r="Y100" s="21">
        <f t="shared" si="21"/>
        <v>2937.6846437542667</v>
      </c>
      <c r="Z100" s="22">
        <f t="shared" si="22"/>
        <v>1474.0428558550861</v>
      </c>
    </row>
    <row r="101" spans="23:26" x14ac:dyDescent="0.3">
      <c r="W101">
        <f t="shared" si="23"/>
        <v>9</v>
      </c>
      <c r="X101">
        <v>100</v>
      </c>
      <c r="Y101" s="21">
        <f t="shared" si="21"/>
        <v>2926.2608116213901</v>
      </c>
      <c r="Z101" s="22">
        <f t="shared" si="22"/>
        <v>1485.4666879879628</v>
      </c>
    </row>
    <row r="102" spans="23:26" x14ac:dyDescent="0.3">
      <c r="W102">
        <f t="shared" si="23"/>
        <v>9</v>
      </c>
      <c r="X102">
        <v>101</v>
      </c>
      <c r="Y102" s="21">
        <f t="shared" si="21"/>
        <v>2914.7484447894831</v>
      </c>
      <c r="Z102" s="22">
        <f t="shared" si="22"/>
        <v>1496.9790548198698</v>
      </c>
    </row>
    <row r="103" spans="23:26" x14ac:dyDescent="0.3">
      <c r="W103">
        <f t="shared" si="23"/>
        <v>9</v>
      </c>
      <c r="X103">
        <v>102</v>
      </c>
      <c r="Y103" s="21">
        <f t="shared" si="21"/>
        <v>2903.1468571146302</v>
      </c>
      <c r="Z103" s="22">
        <f t="shared" si="22"/>
        <v>1508.5806424947227</v>
      </c>
    </row>
    <row r="104" spans="23:26" x14ac:dyDescent="0.3">
      <c r="W104">
        <f t="shared" si="23"/>
        <v>9</v>
      </c>
      <c r="X104">
        <v>103</v>
      </c>
      <c r="Y104" s="21">
        <f t="shared" si="21"/>
        <v>2891.4553571352953</v>
      </c>
      <c r="Z104" s="22">
        <f t="shared" si="22"/>
        <v>1520.2721424740575</v>
      </c>
    </row>
    <row r="105" spans="23:26" x14ac:dyDescent="0.3">
      <c r="W105">
        <f t="shared" si="23"/>
        <v>9</v>
      </c>
      <c r="X105">
        <v>104</v>
      </c>
      <c r="Y105" s="21">
        <f t="shared" si="21"/>
        <v>2879.6732480311221</v>
      </c>
      <c r="Z105" s="22">
        <f t="shared" si="22"/>
        <v>1532.0542515782308</v>
      </c>
    </row>
    <row r="106" spans="23:26" x14ac:dyDescent="0.3">
      <c r="W106">
        <f t="shared" si="23"/>
        <v>9</v>
      </c>
      <c r="X106">
        <v>105</v>
      </c>
      <c r="Y106" s="21">
        <f t="shared" si="21"/>
        <v>2867.7998275813902</v>
      </c>
      <c r="Z106" s="22">
        <f t="shared" si="22"/>
        <v>1543.9276720279627</v>
      </c>
    </row>
    <row r="107" spans="23:26" x14ac:dyDescent="0.3">
      <c r="W107">
        <f t="shared" si="23"/>
        <v>9</v>
      </c>
      <c r="X107">
        <v>106</v>
      </c>
      <c r="Y107" s="21">
        <f t="shared" si="21"/>
        <v>2855.8343881231735</v>
      </c>
      <c r="Z107" s="22">
        <f t="shared" si="22"/>
        <v>1555.8931114861794</v>
      </c>
    </row>
    <row r="108" spans="23:26" x14ac:dyDescent="0.3">
      <c r="W108">
        <f t="shared" si="23"/>
        <v>9</v>
      </c>
      <c r="X108">
        <v>107</v>
      </c>
      <c r="Y108" s="21">
        <f t="shared" si="21"/>
        <v>2843.7762165091558</v>
      </c>
      <c r="Z108" s="22">
        <f t="shared" si="22"/>
        <v>1567.9512831001971</v>
      </c>
    </row>
    <row r="109" spans="23:26" x14ac:dyDescent="0.3">
      <c r="W109">
        <f t="shared" si="23"/>
        <v>9</v>
      </c>
      <c r="X109">
        <v>108</v>
      </c>
      <c r="Y109" s="21">
        <f t="shared" si="21"/>
        <v>2831.6245940651288</v>
      </c>
      <c r="Z109" s="22">
        <f t="shared" si="22"/>
        <v>1580.1029055442241</v>
      </c>
    </row>
    <row r="110" spans="23:26" x14ac:dyDescent="0.3">
      <c r="W110">
        <f t="shared" si="23"/>
        <v>10</v>
      </c>
      <c r="X110">
        <v>109</v>
      </c>
      <c r="Y110" s="21">
        <f t="shared" si="21"/>
        <v>2819.3787965471611</v>
      </c>
      <c r="Z110" s="22">
        <f t="shared" si="22"/>
        <v>1592.3487030621918</v>
      </c>
    </row>
    <row r="111" spans="23:26" x14ac:dyDescent="0.3">
      <c r="W111">
        <f t="shared" si="23"/>
        <v>10</v>
      </c>
      <c r="X111">
        <v>110</v>
      </c>
      <c r="Y111" s="21">
        <f t="shared" si="21"/>
        <v>2807.0380940984296</v>
      </c>
      <c r="Z111" s="22">
        <f t="shared" si="22"/>
        <v>1604.6894055109233</v>
      </c>
    </row>
    <row r="112" spans="23:26" x14ac:dyDescent="0.3">
      <c r="W112">
        <f t="shared" si="23"/>
        <v>10</v>
      </c>
      <c r="X112">
        <v>111</v>
      </c>
      <c r="Y112" s="21">
        <f t="shared" si="21"/>
        <v>2794.6017512057197</v>
      </c>
      <c r="Z112" s="22">
        <f t="shared" si="22"/>
        <v>1617.1257484036332</v>
      </c>
    </row>
    <row r="113" spans="23:26" x14ac:dyDescent="0.3">
      <c r="W113">
        <f t="shared" si="23"/>
        <v>10</v>
      </c>
      <c r="X113">
        <v>112</v>
      </c>
      <c r="Y113" s="21">
        <f t="shared" si="21"/>
        <v>2782.0690266555916</v>
      </c>
      <c r="Z113" s="22">
        <f t="shared" si="22"/>
        <v>1629.6584729537612</v>
      </c>
    </row>
    <row r="114" spans="23:26" x14ac:dyDescent="0.3">
      <c r="W114">
        <f t="shared" si="23"/>
        <v>10</v>
      </c>
      <c r="X114">
        <v>113</v>
      </c>
      <c r="Y114" s="21">
        <f t="shared" si="21"/>
        <v>2769.4391734901997</v>
      </c>
      <c r="Z114" s="22">
        <f t="shared" si="22"/>
        <v>1642.2883261191532</v>
      </c>
    </row>
    <row r="115" spans="23:26" x14ac:dyDescent="0.3">
      <c r="W115">
        <f t="shared" si="23"/>
        <v>10</v>
      </c>
      <c r="X115">
        <v>114</v>
      </c>
      <c r="Y115" s="21">
        <f t="shared" si="21"/>
        <v>2756.7114389627768</v>
      </c>
      <c r="Z115" s="22">
        <f t="shared" si="22"/>
        <v>1655.0160606465761</v>
      </c>
    </row>
    <row r="116" spans="23:26" x14ac:dyDescent="0.3">
      <c r="W116">
        <f t="shared" si="23"/>
        <v>10</v>
      </c>
      <c r="X116">
        <v>115</v>
      </c>
      <c r="Y116" s="21">
        <f t="shared" si="21"/>
        <v>2743.8850644927652</v>
      </c>
      <c r="Z116" s="22">
        <f t="shared" si="22"/>
        <v>1667.8424351165877</v>
      </c>
    </row>
    <row r="117" spans="23:26" x14ac:dyDescent="0.3">
      <c r="W117">
        <f t="shared" si="23"/>
        <v>10</v>
      </c>
      <c r="X117">
        <v>116</v>
      </c>
      <c r="Y117" s="21">
        <f t="shared" si="21"/>
        <v>2730.9592856206123</v>
      </c>
      <c r="Z117" s="22">
        <f t="shared" si="22"/>
        <v>1680.7682139887406</v>
      </c>
    </row>
    <row r="118" spans="23:26" x14ac:dyDescent="0.3">
      <c r="W118">
        <f t="shared" si="23"/>
        <v>10</v>
      </c>
      <c r="X118">
        <v>117</v>
      </c>
      <c r="Y118" s="21">
        <f t="shared" si="21"/>
        <v>2717.9333319621992</v>
      </c>
      <c r="Z118" s="22">
        <f t="shared" si="22"/>
        <v>1693.7941676471537</v>
      </c>
    </row>
    <row r="119" spans="23:26" x14ac:dyDescent="0.3">
      <c r="W119">
        <f t="shared" si="23"/>
        <v>10</v>
      </c>
      <c r="X119">
        <v>118</v>
      </c>
      <c r="Y119" s="21">
        <f t="shared" si="21"/>
        <v>2704.8064271629337</v>
      </c>
      <c r="Z119" s="22">
        <f t="shared" si="22"/>
        <v>1706.9210724464192</v>
      </c>
    </row>
    <row r="120" spans="23:26" x14ac:dyDescent="0.3">
      <c r="W120">
        <f t="shared" si="23"/>
        <v>10</v>
      </c>
      <c r="X120">
        <v>119</v>
      </c>
      <c r="Y120" s="21">
        <f t="shared" si="21"/>
        <v>2691.5777888514745</v>
      </c>
      <c r="Z120" s="22">
        <f t="shared" si="22"/>
        <v>1720.1497107578784</v>
      </c>
    </row>
    <row r="121" spans="23:26" x14ac:dyDescent="0.3">
      <c r="W121">
        <f t="shared" si="23"/>
        <v>10</v>
      </c>
      <c r="X121">
        <v>120</v>
      </c>
      <c r="Y121" s="21">
        <f t="shared" si="21"/>
        <v>2678.2466285931009</v>
      </c>
      <c r="Z121" s="22">
        <f t="shared" si="22"/>
        <v>1733.480871016252</v>
      </c>
    </row>
    <row r="122" spans="23:26" x14ac:dyDescent="0.3">
      <c r="W122">
        <f t="shared" si="23"/>
        <v>11</v>
      </c>
      <c r="X122">
        <v>121</v>
      </c>
      <c r="Y122" s="21">
        <f t="shared" si="21"/>
        <v>2664.8121518427242</v>
      </c>
      <c r="Z122" s="22">
        <f t="shared" si="22"/>
        <v>1746.9153477666287</v>
      </c>
    </row>
    <row r="123" spans="23:26" x14ac:dyDescent="0.3">
      <c r="W123">
        <f t="shared" si="23"/>
        <v>11</v>
      </c>
      <c r="X123">
        <v>122</v>
      </c>
      <c r="Y123" s="21">
        <f t="shared" si="21"/>
        <v>2651.273557897533</v>
      </c>
      <c r="Z123" s="22">
        <f t="shared" si="22"/>
        <v>1760.4539417118199</v>
      </c>
    </row>
    <row r="124" spans="23:26" x14ac:dyDescent="0.3">
      <c r="W124">
        <f t="shared" si="23"/>
        <v>11</v>
      </c>
      <c r="X124">
        <v>123</v>
      </c>
      <c r="Y124" s="21">
        <f t="shared" si="21"/>
        <v>2637.6300398492667</v>
      </c>
      <c r="Z124" s="22">
        <f t="shared" si="22"/>
        <v>1774.0974597600862</v>
      </c>
    </row>
    <row r="125" spans="23:26" x14ac:dyDescent="0.3">
      <c r="W125">
        <f t="shared" si="23"/>
        <v>11</v>
      </c>
      <c r="X125">
        <v>124</v>
      </c>
      <c r="Y125" s="21">
        <f t="shared" si="21"/>
        <v>2623.8807845361262</v>
      </c>
      <c r="Z125" s="22">
        <f t="shared" si="22"/>
        <v>1787.8467150732267</v>
      </c>
    </row>
    <row r="126" spans="23:26" x14ac:dyDescent="0.3">
      <c r="W126">
        <f t="shared" si="23"/>
        <v>11</v>
      </c>
      <c r="X126">
        <v>125</v>
      </c>
      <c r="Y126" s="21">
        <f t="shared" si="21"/>
        <v>2610.0249724943087</v>
      </c>
      <c r="Z126" s="22">
        <f t="shared" si="22"/>
        <v>1801.7025271150442</v>
      </c>
    </row>
    <row r="127" spans="23:26" x14ac:dyDescent="0.3">
      <c r="W127">
        <f t="shared" si="23"/>
        <v>11</v>
      </c>
      <c r="X127">
        <v>126</v>
      </c>
      <c r="Y127" s="21">
        <f t="shared" si="21"/>
        <v>2596.0617779091667</v>
      </c>
      <c r="Z127" s="22">
        <f t="shared" si="22"/>
        <v>1815.6657217001862</v>
      </c>
    </row>
    <row r="128" spans="23:26" x14ac:dyDescent="0.3">
      <c r="W128">
        <f t="shared" si="23"/>
        <v>11</v>
      </c>
      <c r="X128">
        <v>127</v>
      </c>
      <c r="Y128" s="21">
        <f t="shared" si="21"/>
        <v>2581.9903685659906</v>
      </c>
      <c r="Z128" s="22">
        <f t="shared" si="22"/>
        <v>1829.7371310433623</v>
      </c>
    </row>
    <row r="129" spans="23:26" x14ac:dyDescent="0.3">
      <c r="W129">
        <f t="shared" si="23"/>
        <v>11</v>
      </c>
      <c r="X129">
        <v>128</v>
      </c>
      <c r="Y129" s="21">
        <f t="shared" si="21"/>
        <v>2567.8099058004045</v>
      </c>
      <c r="Z129" s="22">
        <f t="shared" si="22"/>
        <v>1843.9175938089484</v>
      </c>
    </row>
    <row r="130" spans="23:26" x14ac:dyDescent="0.3">
      <c r="W130">
        <f t="shared" si="23"/>
        <v>11</v>
      </c>
      <c r="X130">
        <v>129</v>
      </c>
      <c r="Y130" s="21">
        <f t="shared" si="21"/>
        <v>2553.5195444483852</v>
      </c>
      <c r="Z130" s="22">
        <f t="shared" si="22"/>
        <v>1858.2079551609677</v>
      </c>
    </row>
    <row r="131" spans="23:26" x14ac:dyDescent="0.3">
      <c r="W131">
        <f t="shared" si="23"/>
        <v>11</v>
      </c>
      <c r="X131">
        <v>130</v>
      </c>
      <c r="Y131" s="21">
        <f t="shared" ref="Y131:Y194" si="24">IPMT($E$11/12,X131,$E$7*12,-$I$4)</f>
        <v>2539.1184327958877</v>
      </c>
      <c r="Z131" s="22">
        <f t="shared" ref="Z131:Z194" si="25">$I$5-Y131</f>
        <v>1872.6090668134652</v>
      </c>
    </row>
    <row r="132" spans="23:26" x14ac:dyDescent="0.3">
      <c r="W132">
        <f t="shared" si="23"/>
        <v>11</v>
      </c>
      <c r="X132">
        <v>131</v>
      </c>
      <c r="Y132" s="21">
        <f t="shared" si="24"/>
        <v>2524.6057125280831</v>
      </c>
      <c r="Z132" s="22">
        <f t="shared" si="25"/>
        <v>1887.1217870812698</v>
      </c>
    </row>
    <row r="133" spans="23:26" x14ac:dyDescent="0.3">
      <c r="W133">
        <f t="shared" si="23"/>
        <v>11</v>
      </c>
      <c r="X133">
        <v>132</v>
      </c>
      <c r="Y133" s="21">
        <f t="shared" si="24"/>
        <v>2509.9805186782032</v>
      </c>
      <c r="Z133" s="22">
        <f t="shared" si="25"/>
        <v>1901.7469809311497</v>
      </c>
    </row>
    <row r="134" spans="23:26" x14ac:dyDescent="0.3">
      <c r="W134">
        <f t="shared" si="23"/>
        <v>12</v>
      </c>
      <c r="X134">
        <v>133</v>
      </c>
      <c r="Y134" s="21">
        <f t="shared" si="24"/>
        <v>2495.2419795759874</v>
      </c>
      <c r="Z134" s="22">
        <f t="shared" si="25"/>
        <v>1916.4855200333654</v>
      </c>
    </row>
    <row r="135" spans="23:26" x14ac:dyDescent="0.3">
      <c r="W135">
        <f t="shared" si="23"/>
        <v>12</v>
      </c>
      <c r="X135">
        <v>134</v>
      </c>
      <c r="Y135" s="21">
        <f t="shared" si="24"/>
        <v>2480.3892167957283</v>
      </c>
      <c r="Z135" s="22">
        <f t="shared" si="25"/>
        <v>1931.3382828136246</v>
      </c>
    </row>
    <row r="136" spans="23:26" x14ac:dyDescent="0.3">
      <c r="W136">
        <f t="shared" si="23"/>
        <v>12</v>
      </c>
      <c r="X136">
        <v>135</v>
      </c>
      <c r="Y136" s="21">
        <f t="shared" si="24"/>
        <v>2465.4213451039227</v>
      </c>
      <c r="Z136" s="22">
        <f t="shared" si="25"/>
        <v>1946.3061545054302</v>
      </c>
    </row>
    <row r="137" spans="23:26" x14ac:dyDescent="0.3">
      <c r="W137">
        <f t="shared" si="23"/>
        <v>12</v>
      </c>
      <c r="X137">
        <v>136</v>
      </c>
      <c r="Y137" s="21">
        <f t="shared" si="24"/>
        <v>2450.3374724065056</v>
      </c>
      <c r="Z137" s="22">
        <f t="shared" si="25"/>
        <v>1961.3900272028473</v>
      </c>
    </row>
    <row r="138" spans="23:26" x14ac:dyDescent="0.3">
      <c r="W138">
        <f t="shared" si="23"/>
        <v>12</v>
      </c>
      <c r="X138">
        <v>137</v>
      </c>
      <c r="Y138" s="21">
        <f t="shared" si="24"/>
        <v>2435.1366996956835</v>
      </c>
      <c r="Z138" s="22">
        <f t="shared" si="25"/>
        <v>1976.5907999136693</v>
      </c>
    </row>
    <row r="139" spans="23:26" x14ac:dyDescent="0.3">
      <c r="W139">
        <f t="shared" si="23"/>
        <v>12</v>
      </c>
      <c r="X139">
        <v>138</v>
      </c>
      <c r="Y139" s="21">
        <f t="shared" si="24"/>
        <v>2419.8181209963523</v>
      </c>
      <c r="Z139" s="22">
        <f t="shared" si="25"/>
        <v>1991.9093786130006</v>
      </c>
    </row>
    <row r="140" spans="23:26" x14ac:dyDescent="0.3">
      <c r="W140">
        <f t="shared" si="23"/>
        <v>12</v>
      </c>
      <c r="X140">
        <v>139</v>
      </c>
      <c r="Y140" s="21">
        <f t="shared" si="24"/>
        <v>2404.3808233121017</v>
      </c>
      <c r="Z140" s="22">
        <f t="shared" si="25"/>
        <v>2007.3466762972512</v>
      </c>
    </row>
    <row r="141" spans="23:26" x14ac:dyDescent="0.3">
      <c r="W141">
        <f t="shared" si="23"/>
        <v>12</v>
      </c>
      <c r="X141">
        <v>140</v>
      </c>
      <c r="Y141" s="21">
        <f t="shared" si="24"/>
        <v>2388.8238865707985</v>
      </c>
      <c r="Z141" s="22">
        <f t="shared" si="25"/>
        <v>2022.9036130385543</v>
      </c>
    </row>
    <row r="142" spans="23:26" x14ac:dyDescent="0.3">
      <c r="W142">
        <f t="shared" si="23"/>
        <v>12</v>
      </c>
      <c r="X142">
        <v>141</v>
      </c>
      <c r="Y142" s="21">
        <f t="shared" si="24"/>
        <v>2373.1463835697496</v>
      </c>
      <c r="Z142" s="22">
        <f t="shared" si="25"/>
        <v>2038.5811160396033</v>
      </c>
    </row>
    <row r="143" spans="23:26" x14ac:dyDescent="0.3">
      <c r="W143">
        <f t="shared" ref="W143:W206" si="26">W131+1</f>
        <v>12</v>
      </c>
      <c r="X143">
        <v>142</v>
      </c>
      <c r="Y143" s="21">
        <f t="shared" si="24"/>
        <v>2357.3473799204426</v>
      </c>
      <c r="Z143" s="22">
        <f t="shared" si="25"/>
        <v>2054.3801196889103</v>
      </c>
    </row>
    <row r="144" spans="23:26" x14ac:dyDescent="0.3">
      <c r="W144">
        <f t="shared" si="26"/>
        <v>12</v>
      </c>
      <c r="X144">
        <v>143</v>
      </c>
      <c r="Y144" s="21">
        <f t="shared" si="24"/>
        <v>2341.4259339928531</v>
      </c>
      <c r="Z144" s="22">
        <f t="shared" si="25"/>
        <v>2070.3015656164998</v>
      </c>
    </row>
    <row r="145" spans="23:26" x14ac:dyDescent="0.3">
      <c r="W145">
        <f t="shared" si="26"/>
        <v>12</v>
      </c>
      <c r="X145">
        <v>144</v>
      </c>
      <c r="Y145" s="21">
        <f t="shared" si="24"/>
        <v>2325.3810968593257</v>
      </c>
      <c r="Z145" s="22">
        <f t="shared" si="25"/>
        <v>2086.3464027500272</v>
      </c>
    </row>
    <row r="146" spans="23:26" x14ac:dyDescent="0.3">
      <c r="W146">
        <f t="shared" si="26"/>
        <v>13</v>
      </c>
      <c r="X146">
        <v>145</v>
      </c>
      <c r="Y146" s="21">
        <f t="shared" si="24"/>
        <v>2309.2119122380132</v>
      </c>
      <c r="Z146" s="22">
        <f t="shared" si="25"/>
        <v>2102.5155873713397</v>
      </c>
    </row>
    <row r="147" spans="23:26" x14ac:dyDescent="0.3">
      <c r="W147">
        <f t="shared" si="26"/>
        <v>13</v>
      </c>
      <c r="X147">
        <v>146</v>
      </c>
      <c r="Y147" s="21">
        <f t="shared" si="24"/>
        <v>2292.9174164358851</v>
      </c>
      <c r="Z147" s="22">
        <f t="shared" si="25"/>
        <v>2118.8100831734678</v>
      </c>
    </row>
    <row r="148" spans="23:26" x14ac:dyDescent="0.3">
      <c r="W148">
        <f t="shared" si="26"/>
        <v>13</v>
      </c>
      <c r="X148">
        <v>147</v>
      </c>
      <c r="Y148" s="21">
        <f t="shared" si="24"/>
        <v>2276.4966382912908</v>
      </c>
      <c r="Z148" s="22">
        <f t="shared" si="25"/>
        <v>2135.2308613180621</v>
      </c>
    </row>
    <row r="149" spans="23:26" x14ac:dyDescent="0.3">
      <c r="W149">
        <f t="shared" si="26"/>
        <v>13</v>
      </c>
      <c r="X149">
        <v>148</v>
      </c>
      <c r="Y149" s="21">
        <f t="shared" si="24"/>
        <v>2259.9485991160759</v>
      </c>
      <c r="Z149" s="22">
        <f t="shared" si="25"/>
        <v>2151.778900493277</v>
      </c>
    </row>
    <row r="150" spans="23:26" x14ac:dyDescent="0.3">
      <c r="W150">
        <f t="shared" si="26"/>
        <v>13</v>
      </c>
      <c r="X150">
        <v>149</v>
      </c>
      <c r="Y150" s="21">
        <f t="shared" si="24"/>
        <v>2243.2723126372534</v>
      </c>
      <c r="Z150" s="22">
        <f t="shared" si="25"/>
        <v>2168.4551869720995</v>
      </c>
    </row>
    <row r="151" spans="23:26" x14ac:dyDescent="0.3">
      <c r="W151">
        <f t="shared" si="26"/>
        <v>13</v>
      </c>
      <c r="X151">
        <v>150</v>
      </c>
      <c r="Y151" s="21">
        <f t="shared" si="24"/>
        <v>2226.466784938219</v>
      </c>
      <c r="Z151" s="22">
        <f t="shared" si="25"/>
        <v>2185.2607146711339</v>
      </c>
    </row>
    <row r="152" spans="23:26" x14ac:dyDescent="0.3">
      <c r="W152">
        <f t="shared" si="26"/>
        <v>13</v>
      </c>
      <c r="X152">
        <v>151</v>
      </c>
      <c r="Y152" s="21">
        <f t="shared" si="24"/>
        <v>2209.531014399518</v>
      </c>
      <c r="Z152" s="22">
        <f t="shared" si="25"/>
        <v>2202.1964852098349</v>
      </c>
    </row>
    <row r="153" spans="23:26" x14ac:dyDescent="0.3">
      <c r="W153">
        <f t="shared" si="26"/>
        <v>13</v>
      </c>
      <c r="X153">
        <v>152</v>
      </c>
      <c r="Y153" s="21">
        <f t="shared" si="24"/>
        <v>2192.4639916391416</v>
      </c>
      <c r="Z153" s="22">
        <f t="shared" si="25"/>
        <v>2219.2635079702113</v>
      </c>
    </row>
    <row r="154" spans="23:26" x14ac:dyDescent="0.3">
      <c r="W154">
        <f t="shared" si="26"/>
        <v>13</v>
      </c>
      <c r="X154">
        <v>153</v>
      </c>
      <c r="Y154" s="21">
        <f t="shared" si="24"/>
        <v>2175.264699452372</v>
      </c>
      <c r="Z154" s="22">
        <f t="shared" si="25"/>
        <v>2236.4628001569808</v>
      </c>
    </row>
    <row r="155" spans="23:26" x14ac:dyDescent="0.3">
      <c r="W155">
        <f t="shared" si="26"/>
        <v>13</v>
      </c>
      <c r="X155">
        <v>154</v>
      </c>
      <c r="Y155" s="21">
        <f t="shared" si="24"/>
        <v>2157.9321127511557</v>
      </c>
      <c r="Z155" s="22">
        <f t="shared" si="25"/>
        <v>2253.7953868581972</v>
      </c>
    </row>
    <row r="156" spans="23:26" x14ac:dyDescent="0.3">
      <c r="W156">
        <f t="shared" si="26"/>
        <v>13</v>
      </c>
      <c r="X156">
        <v>155</v>
      </c>
      <c r="Y156" s="21">
        <f t="shared" si="24"/>
        <v>2140.4651985030046</v>
      </c>
      <c r="Z156" s="22">
        <f t="shared" si="25"/>
        <v>2271.2623011063483</v>
      </c>
    </row>
    <row r="157" spans="23:26" x14ac:dyDescent="0.3">
      <c r="W157">
        <f t="shared" si="26"/>
        <v>13</v>
      </c>
      <c r="X157">
        <v>156</v>
      </c>
      <c r="Y157" s="21">
        <f t="shared" si="24"/>
        <v>2122.8629156694305</v>
      </c>
      <c r="Z157" s="22">
        <f t="shared" si="25"/>
        <v>2288.8645839399223</v>
      </c>
    </row>
    <row r="158" spans="23:26" x14ac:dyDescent="0.3">
      <c r="W158">
        <f t="shared" si="26"/>
        <v>14</v>
      </c>
      <c r="X158">
        <v>157</v>
      </c>
      <c r="Y158" s="21">
        <f t="shared" si="24"/>
        <v>2105.1242151438969</v>
      </c>
      <c r="Z158" s="22">
        <f t="shared" si="25"/>
        <v>2306.603284465456</v>
      </c>
    </row>
    <row r="159" spans="23:26" x14ac:dyDescent="0.3">
      <c r="W159">
        <f t="shared" si="26"/>
        <v>14</v>
      </c>
      <c r="X159">
        <v>158</v>
      </c>
      <c r="Y159" s="21">
        <f t="shared" si="24"/>
        <v>2087.2480396892888</v>
      </c>
      <c r="Z159" s="22">
        <f t="shared" si="25"/>
        <v>2324.4794599200641</v>
      </c>
    </row>
    <row r="160" spans="23:26" x14ac:dyDescent="0.3">
      <c r="W160">
        <f t="shared" si="26"/>
        <v>14</v>
      </c>
      <c r="X160">
        <v>159</v>
      </c>
      <c r="Y160" s="21">
        <f t="shared" si="24"/>
        <v>2069.2333238749084</v>
      </c>
      <c r="Z160" s="22">
        <f t="shared" si="25"/>
        <v>2342.4941757344445</v>
      </c>
    </row>
    <row r="161" spans="23:26" x14ac:dyDescent="0.3">
      <c r="W161">
        <f t="shared" si="26"/>
        <v>14</v>
      </c>
      <c r="X161">
        <v>160</v>
      </c>
      <c r="Y161" s="21">
        <f t="shared" si="24"/>
        <v>2051.0789940129666</v>
      </c>
      <c r="Z161" s="22">
        <f t="shared" si="25"/>
        <v>2360.6485055963863</v>
      </c>
    </row>
    <row r="162" spans="23:26" x14ac:dyDescent="0.3">
      <c r="W162">
        <f t="shared" si="26"/>
        <v>14</v>
      </c>
      <c r="X162">
        <v>161</v>
      </c>
      <c r="Y162" s="21">
        <f t="shared" si="24"/>
        <v>2032.7839680945942</v>
      </c>
      <c r="Z162" s="22">
        <f t="shared" si="25"/>
        <v>2378.9435315147584</v>
      </c>
    </row>
    <row r="163" spans="23:26" x14ac:dyDescent="0.3">
      <c r="W163">
        <f t="shared" si="26"/>
        <v>14</v>
      </c>
      <c r="X163">
        <v>162</v>
      </c>
      <c r="Y163" s="21">
        <f t="shared" si="24"/>
        <v>2014.3471557253552</v>
      </c>
      <c r="Z163" s="22">
        <f t="shared" si="25"/>
        <v>2397.3803438839977</v>
      </c>
    </row>
    <row r="164" spans="23:26" x14ac:dyDescent="0.3">
      <c r="W164">
        <f t="shared" si="26"/>
        <v>14</v>
      </c>
      <c r="X164">
        <v>163</v>
      </c>
      <c r="Y164" s="21">
        <f t="shared" si="24"/>
        <v>1995.7674580602541</v>
      </c>
      <c r="Z164" s="22">
        <f t="shared" si="25"/>
        <v>2415.9600415490986</v>
      </c>
    </row>
    <row r="165" spans="23:26" x14ac:dyDescent="0.3">
      <c r="W165">
        <f t="shared" si="26"/>
        <v>14</v>
      </c>
      <c r="X165">
        <v>164</v>
      </c>
      <c r="Y165" s="21">
        <f t="shared" si="24"/>
        <v>1977.0437677382486</v>
      </c>
      <c r="Z165" s="22">
        <f t="shared" si="25"/>
        <v>2434.6837318711041</v>
      </c>
    </row>
    <row r="166" spans="23:26" x14ac:dyDescent="0.3">
      <c r="W166">
        <f t="shared" si="26"/>
        <v>14</v>
      </c>
      <c r="X166">
        <v>165</v>
      </c>
      <c r="Y166" s="21">
        <f t="shared" si="24"/>
        <v>1958.1749688162472</v>
      </c>
      <c r="Z166" s="22">
        <f t="shared" si="25"/>
        <v>2453.5525307931057</v>
      </c>
    </row>
    <row r="167" spans="23:26" x14ac:dyDescent="0.3">
      <c r="W167">
        <f t="shared" si="26"/>
        <v>14</v>
      </c>
      <c r="X167">
        <v>166</v>
      </c>
      <c r="Y167" s="21">
        <f t="shared" si="24"/>
        <v>1939.159936702601</v>
      </c>
      <c r="Z167" s="22">
        <f t="shared" si="25"/>
        <v>2472.5675629067518</v>
      </c>
    </row>
    <row r="168" spans="23:26" x14ac:dyDescent="0.3">
      <c r="W168">
        <f t="shared" si="26"/>
        <v>14</v>
      </c>
      <c r="X168">
        <v>167</v>
      </c>
      <c r="Y168" s="21">
        <f t="shared" si="24"/>
        <v>1919.9975380900735</v>
      </c>
      <c r="Z168" s="22">
        <f t="shared" si="25"/>
        <v>2491.7299615192796</v>
      </c>
    </row>
    <row r="169" spans="23:26" x14ac:dyDescent="0.3">
      <c r="W169">
        <f t="shared" si="26"/>
        <v>14</v>
      </c>
      <c r="X169">
        <v>168</v>
      </c>
      <c r="Y169" s="21">
        <f t="shared" si="24"/>
        <v>1900.6866308882991</v>
      </c>
      <c r="Z169" s="22">
        <f t="shared" si="25"/>
        <v>2511.0408687210538</v>
      </c>
    </row>
    <row r="170" spans="23:26" x14ac:dyDescent="0.3">
      <c r="W170">
        <f t="shared" si="26"/>
        <v>15</v>
      </c>
      <c r="X170">
        <v>169</v>
      </c>
      <c r="Y170" s="21">
        <f t="shared" si="24"/>
        <v>1881.2260641557114</v>
      </c>
      <c r="Z170" s="22">
        <f t="shared" si="25"/>
        <v>2530.5014354536415</v>
      </c>
    </row>
    <row r="171" spans="23:26" x14ac:dyDescent="0.3">
      <c r="W171">
        <f t="shared" si="26"/>
        <v>15</v>
      </c>
      <c r="X171">
        <v>170</v>
      </c>
      <c r="Y171" s="21">
        <f t="shared" si="24"/>
        <v>1861.6146780309455</v>
      </c>
      <c r="Z171" s="22">
        <f t="shared" si="25"/>
        <v>2550.1128215784074</v>
      </c>
    </row>
    <row r="172" spans="23:26" x14ac:dyDescent="0.3">
      <c r="W172">
        <f t="shared" si="26"/>
        <v>15</v>
      </c>
      <c r="X172">
        <v>171</v>
      </c>
      <c r="Y172" s="21">
        <f t="shared" si="24"/>
        <v>1841.8513036637128</v>
      </c>
      <c r="Z172" s="22">
        <f t="shared" si="25"/>
        <v>2569.8761959456401</v>
      </c>
    </row>
    <row r="173" spans="23:26" x14ac:dyDescent="0.3">
      <c r="W173">
        <f t="shared" si="26"/>
        <v>15</v>
      </c>
      <c r="X173">
        <v>172</v>
      </c>
      <c r="Y173" s="21">
        <f t="shared" si="24"/>
        <v>1821.9347631451342</v>
      </c>
      <c r="Z173" s="22">
        <f t="shared" si="25"/>
        <v>2589.7927364642187</v>
      </c>
    </row>
    <row r="174" spans="23:26" x14ac:dyDescent="0.3">
      <c r="W174">
        <f t="shared" si="26"/>
        <v>15</v>
      </c>
      <c r="X174">
        <v>173</v>
      </c>
      <c r="Y174" s="21">
        <f t="shared" si="24"/>
        <v>1801.8638694375363</v>
      </c>
      <c r="Z174" s="22">
        <f t="shared" si="25"/>
        <v>2609.8636301718166</v>
      </c>
    </row>
    <row r="175" spans="23:26" x14ac:dyDescent="0.3">
      <c r="W175">
        <f t="shared" si="26"/>
        <v>15</v>
      </c>
      <c r="X175">
        <v>174</v>
      </c>
      <c r="Y175" s="21">
        <f t="shared" si="24"/>
        <v>1781.6374263037048</v>
      </c>
      <c r="Z175" s="22">
        <f t="shared" si="25"/>
        <v>2630.0900733056478</v>
      </c>
    </row>
    <row r="176" spans="23:26" x14ac:dyDescent="0.3">
      <c r="W176">
        <f t="shared" si="26"/>
        <v>15</v>
      </c>
      <c r="X176">
        <v>175</v>
      </c>
      <c r="Y176" s="21">
        <f t="shared" si="24"/>
        <v>1761.254228235586</v>
      </c>
      <c r="Z176" s="22">
        <f t="shared" si="25"/>
        <v>2650.4732713737667</v>
      </c>
    </row>
    <row r="177" spans="23:26" x14ac:dyDescent="0.3">
      <c r="W177">
        <f t="shared" si="26"/>
        <v>15</v>
      </c>
      <c r="X177">
        <v>176</v>
      </c>
      <c r="Y177" s="21">
        <f t="shared" si="24"/>
        <v>1740.7130603824392</v>
      </c>
      <c r="Z177" s="22">
        <f t="shared" si="25"/>
        <v>2671.014439226914</v>
      </c>
    </row>
    <row r="178" spans="23:26" x14ac:dyDescent="0.3">
      <c r="W178">
        <f t="shared" si="26"/>
        <v>15</v>
      </c>
      <c r="X178">
        <v>177</v>
      </c>
      <c r="Y178" s="21">
        <f t="shared" si="24"/>
        <v>1720.0126984784306</v>
      </c>
      <c r="Z178" s="22">
        <f t="shared" si="25"/>
        <v>2691.7148011309223</v>
      </c>
    </row>
    <row r="179" spans="23:26" x14ac:dyDescent="0.3">
      <c r="W179">
        <f t="shared" si="26"/>
        <v>15</v>
      </c>
      <c r="X179">
        <v>178</v>
      </c>
      <c r="Y179" s="21">
        <f t="shared" si="24"/>
        <v>1699.1519087696661</v>
      </c>
      <c r="Z179" s="22">
        <f t="shared" si="25"/>
        <v>2712.5755908396868</v>
      </c>
    </row>
    <row r="180" spans="23:26" x14ac:dyDescent="0.3">
      <c r="W180">
        <f t="shared" si="26"/>
        <v>15</v>
      </c>
      <c r="X180">
        <v>179</v>
      </c>
      <c r="Y180" s="21">
        <f t="shared" si="24"/>
        <v>1678.1294479406586</v>
      </c>
      <c r="Z180" s="22">
        <f t="shared" si="25"/>
        <v>2733.5980516686941</v>
      </c>
    </row>
    <row r="181" spans="23:26" x14ac:dyDescent="0.3">
      <c r="W181">
        <f t="shared" si="26"/>
        <v>15</v>
      </c>
      <c r="X181">
        <v>180</v>
      </c>
      <c r="Y181" s="21">
        <f t="shared" si="24"/>
        <v>1656.944063040226</v>
      </c>
      <c r="Z181" s="22">
        <f t="shared" si="25"/>
        <v>2754.7834365691269</v>
      </c>
    </row>
    <row r="182" spans="23:26" x14ac:dyDescent="0.3">
      <c r="W182">
        <f t="shared" si="26"/>
        <v>16</v>
      </c>
      <c r="X182">
        <v>181</v>
      </c>
      <c r="Y182" s="21">
        <f t="shared" si="24"/>
        <v>1635.5944914068155</v>
      </c>
      <c r="Z182" s="22">
        <f t="shared" si="25"/>
        <v>2776.1330082025374</v>
      </c>
    </row>
    <row r="183" spans="23:26" x14ac:dyDescent="0.3">
      <c r="W183">
        <f t="shared" si="26"/>
        <v>16</v>
      </c>
      <c r="X183">
        <v>182</v>
      </c>
      <c r="Y183" s="21">
        <f t="shared" si="24"/>
        <v>1614.0794605932456</v>
      </c>
      <c r="Z183" s="22">
        <f t="shared" si="25"/>
        <v>2797.6480390161073</v>
      </c>
    </row>
    <row r="184" spans="23:26" x14ac:dyDescent="0.3">
      <c r="W184">
        <f t="shared" si="26"/>
        <v>16</v>
      </c>
      <c r="X184">
        <v>183</v>
      </c>
      <c r="Y184" s="21">
        <f t="shared" si="24"/>
        <v>1592.397688290871</v>
      </c>
      <c r="Z184" s="22">
        <f t="shared" si="25"/>
        <v>2819.3298113184819</v>
      </c>
    </row>
    <row r="185" spans="23:26" x14ac:dyDescent="0.3">
      <c r="W185">
        <f t="shared" si="26"/>
        <v>16</v>
      </c>
      <c r="X185">
        <v>184</v>
      </c>
      <c r="Y185" s="21">
        <f t="shared" si="24"/>
        <v>1570.5478822531527</v>
      </c>
      <c r="Z185" s="22">
        <f t="shared" si="25"/>
        <v>2841.1796173562002</v>
      </c>
    </row>
    <row r="186" spans="23:26" x14ac:dyDescent="0.3">
      <c r="W186">
        <f t="shared" si="26"/>
        <v>16</v>
      </c>
      <c r="X186">
        <v>185</v>
      </c>
      <c r="Y186" s="21">
        <f t="shared" si="24"/>
        <v>1548.5287402186418</v>
      </c>
      <c r="Z186" s="22">
        <f t="shared" si="25"/>
        <v>2863.1987593907111</v>
      </c>
    </row>
    <row r="187" spans="23:26" x14ac:dyDescent="0.3">
      <c r="W187">
        <f t="shared" si="26"/>
        <v>16</v>
      </c>
      <c r="X187">
        <v>186</v>
      </c>
      <c r="Y187" s="21">
        <f t="shared" si="24"/>
        <v>1526.338949833364</v>
      </c>
      <c r="Z187" s="22">
        <f t="shared" si="25"/>
        <v>2885.3885497759888</v>
      </c>
    </row>
    <row r="188" spans="23:26" x14ac:dyDescent="0.3">
      <c r="W188">
        <f t="shared" si="26"/>
        <v>16</v>
      </c>
      <c r="X188">
        <v>187</v>
      </c>
      <c r="Y188" s="21">
        <f t="shared" si="24"/>
        <v>1503.9771885726002</v>
      </c>
      <c r="Z188" s="22">
        <f t="shared" si="25"/>
        <v>2907.7503110367525</v>
      </c>
    </row>
    <row r="189" spans="23:26" x14ac:dyDescent="0.3">
      <c r="W189">
        <f t="shared" si="26"/>
        <v>16</v>
      </c>
      <c r="X189">
        <v>188</v>
      </c>
      <c r="Y189" s="21">
        <f t="shared" si="24"/>
        <v>1481.4421236620656</v>
      </c>
      <c r="Z189" s="22">
        <f t="shared" si="25"/>
        <v>2930.2853759472873</v>
      </c>
    </row>
    <row r="190" spans="23:26" x14ac:dyDescent="0.3">
      <c r="W190">
        <f t="shared" si="26"/>
        <v>16</v>
      </c>
      <c r="X190">
        <v>189</v>
      </c>
      <c r="Y190" s="21">
        <f t="shared" si="24"/>
        <v>1458.7324119984742</v>
      </c>
      <c r="Z190" s="22">
        <f t="shared" si="25"/>
        <v>2952.9950876108787</v>
      </c>
    </row>
    <row r="191" spans="23:26" x14ac:dyDescent="0.3">
      <c r="W191">
        <f t="shared" si="26"/>
        <v>16</v>
      </c>
      <c r="X191">
        <v>190</v>
      </c>
      <c r="Y191" s="21">
        <f t="shared" si="24"/>
        <v>1435.8467000694895</v>
      </c>
      <c r="Z191" s="22">
        <f t="shared" si="25"/>
        <v>2975.8807995398633</v>
      </c>
    </row>
    <row r="192" spans="23:26" x14ac:dyDescent="0.3">
      <c r="W192">
        <f t="shared" si="26"/>
        <v>16</v>
      </c>
      <c r="X192">
        <v>191</v>
      </c>
      <c r="Y192" s="21">
        <f t="shared" si="24"/>
        <v>1412.7836238730558</v>
      </c>
      <c r="Z192" s="22">
        <f t="shared" si="25"/>
        <v>2998.9438757362968</v>
      </c>
    </row>
    <row r="193" spans="23:26" x14ac:dyDescent="0.3">
      <c r="W193">
        <f t="shared" si="26"/>
        <v>16</v>
      </c>
      <c r="X193">
        <v>192</v>
      </c>
      <c r="Y193" s="21">
        <f t="shared" si="24"/>
        <v>1389.5418088360993</v>
      </c>
      <c r="Z193" s="22">
        <f t="shared" si="25"/>
        <v>3022.1856907732536</v>
      </c>
    </row>
    <row r="194" spans="23:26" x14ac:dyDescent="0.3">
      <c r="W194">
        <f t="shared" si="26"/>
        <v>17</v>
      </c>
      <c r="X194">
        <v>193</v>
      </c>
      <c r="Y194" s="21">
        <f t="shared" si="24"/>
        <v>1366.119869732607</v>
      </c>
      <c r="Z194" s="22">
        <f t="shared" si="25"/>
        <v>3045.6076298767457</v>
      </c>
    </row>
    <row r="195" spans="23:26" x14ac:dyDescent="0.3">
      <c r="W195">
        <f t="shared" si="26"/>
        <v>17</v>
      </c>
      <c r="X195">
        <v>194</v>
      </c>
      <c r="Y195" s="21">
        <f t="shared" ref="Y195:Y258" si="27">IPMT($E$11/12,X195,$E$7*12,-$I$4)</f>
        <v>1342.5164106010618</v>
      </c>
      <c r="Z195" s="22">
        <f t="shared" ref="Z195:Z258" si="28">$I$5-Y195</f>
        <v>3069.2110890082913</v>
      </c>
    </row>
    <row r="196" spans="23:26" x14ac:dyDescent="0.3">
      <c r="W196">
        <f t="shared" si="26"/>
        <v>17</v>
      </c>
      <c r="X196">
        <v>195</v>
      </c>
      <c r="Y196" s="21">
        <f t="shared" si="27"/>
        <v>1318.7300246612479</v>
      </c>
      <c r="Z196" s="22">
        <f t="shared" si="28"/>
        <v>3092.9974749481053</v>
      </c>
    </row>
    <row r="197" spans="23:26" x14ac:dyDescent="0.3">
      <c r="W197">
        <f t="shared" si="26"/>
        <v>17</v>
      </c>
      <c r="X197">
        <v>196</v>
      </c>
      <c r="Y197" s="21">
        <f t="shared" si="27"/>
        <v>1294.7592942303997</v>
      </c>
      <c r="Z197" s="22">
        <f t="shared" si="28"/>
        <v>3116.9682053789529</v>
      </c>
    </row>
    <row r="198" spans="23:26" x14ac:dyDescent="0.3">
      <c r="W198">
        <f t="shared" si="26"/>
        <v>17</v>
      </c>
      <c r="X198">
        <v>197</v>
      </c>
      <c r="Y198" s="21">
        <f t="shared" si="27"/>
        <v>1270.602790638713</v>
      </c>
      <c r="Z198" s="22">
        <f t="shared" si="28"/>
        <v>3141.1247089706399</v>
      </c>
    </row>
    <row r="199" spans="23:26" x14ac:dyDescent="0.3">
      <c r="W199">
        <f t="shared" si="26"/>
        <v>17</v>
      </c>
      <c r="X199">
        <v>198</v>
      </c>
      <c r="Y199" s="21">
        <f t="shared" si="27"/>
        <v>1246.2590741441904</v>
      </c>
      <c r="Z199" s="22">
        <f t="shared" si="28"/>
        <v>3165.4684254651625</v>
      </c>
    </row>
    <row r="200" spans="23:26" x14ac:dyDescent="0.3">
      <c r="W200">
        <f t="shared" si="26"/>
        <v>17</v>
      </c>
      <c r="X200">
        <v>199</v>
      </c>
      <c r="Y200" s="21">
        <f t="shared" si="27"/>
        <v>1221.7266938468356</v>
      </c>
      <c r="Z200" s="22">
        <f t="shared" si="28"/>
        <v>3190.0008057625173</v>
      </c>
    </row>
    <row r="201" spans="23:26" x14ac:dyDescent="0.3">
      <c r="W201">
        <f t="shared" si="26"/>
        <v>17</v>
      </c>
      <c r="X201">
        <v>200</v>
      </c>
      <c r="Y201" s="21">
        <f t="shared" si="27"/>
        <v>1197.004187602176</v>
      </c>
      <c r="Z201" s="22">
        <f t="shared" si="28"/>
        <v>3214.7233120071769</v>
      </c>
    </row>
    <row r="202" spans="23:26" x14ac:dyDescent="0.3">
      <c r="W202">
        <f t="shared" si="26"/>
        <v>17</v>
      </c>
      <c r="X202">
        <v>201</v>
      </c>
      <c r="Y202" s="21">
        <f t="shared" si="27"/>
        <v>1172.0900819341202</v>
      </c>
      <c r="Z202" s="22">
        <f t="shared" si="28"/>
        <v>3239.6374176752324</v>
      </c>
    </row>
    <row r="203" spans="23:26" x14ac:dyDescent="0.3">
      <c r="W203">
        <f t="shared" si="26"/>
        <v>17</v>
      </c>
      <c r="X203">
        <v>202</v>
      </c>
      <c r="Y203" s="21">
        <f t="shared" si="27"/>
        <v>1146.9828919471374</v>
      </c>
      <c r="Z203" s="22">
        <f t="shared" si="28"/>
        <v>3264.7446076622155</v>
      </c>
    </row>
    <row r="204" spans="23:26" x14ac:dyDescent="0.3">
      <c r="W204">
        <f t="shared" si="26"/>
        <v>17</v>
      </c>
      <c r="X204">
        <v>203</v>
      </c>
      <c r="Y204" s="21">
        <f t="shared" si="27"/>
        <v>1121.6811212377552</v>
      </c>
      <c r="Z204" s="22">
        <f t="shared" si="28"/>
        <v>3290.0463783715977</v>
      </c>
    </row>
    <row r="205" spans="23:26" x14ac:dyDescent="0.3">
      <c r="W205">
        <f t="shared" si="26"/>
        <v>17</v>
      </c>
      <c r="X205">
        <v>204</v>
      </c>
      <c r="Y205" s="21">
        <f t="shared" si="27"/>
        <v>1096.1832618053752</v>
      </c>
      <c r="Z205" s="22">
        <f t="shared" si="28"/>
        <v>3315.5442378039779</v>
      </c>
    </row>
    <row r="206" spans="23:26" x14ac:dyDescent="0.3">
      <c r="W206">
        <f t="shared" si="26"/>
        <v>18</v>
      </c>
      <c r="X206">
        <v>205</v>
      </c>
      <c r="Y206" s="21">
        <f t="shared" si="27"/>
        <v>1070.4877939623946</v>
      </c>
      <c r="Z206" s="22">
        <f t="shared" si="28"/>
        <v>3341.2397056469581</v>
      </c>
    </row>
    <row r="207" spans="23:26" x14ac:dyDescent="0.3">
      <c r="W207">
        <f t="shared" ref="W207:W270" si="29">W195+1</f>
        <v>18</v>
      </c>
      <c r="X207">
        <v>206</v>
      </c>
      <c r="Y207" s="21">
        <f t="shared" si="27"/>
        <v>1044.5931862436305</v>
      </c>
      <c r="Z207" s="22">
        <f t="shared" si="28"/>
        <v>3367.1343133657224</v>
      </c>
    </row>
    <row r="208" spans="23:26" x14ac:dyDescent="0.3">
      <c r="W208">
        <f t="shared" si="29"/>
        <v>18</v>
      </c>
      <c r="X208">
        <v>207</v>
      </c>
      <c r="Y208" s="21">
        <f t="shared" si="27"/>
        <v>1018.4978953150462</v>
      </c>
      <c r="Z208" s="22">
        <f t="shared" si="28"/>
        <v>3393.2296042943067</v>
      </c>
    </row>
    <row r="209" spans="23:26" x14ac:dyDescent="0.3">
      <c r="W209">
        <f t="shared" si="29"/>
        <v>18</v>
      </c>
      <c r="X209">
        <v>208</v>
      </c>
      <c r="Y209" s="21">
        <f t="shared" si="27"/>
        <v>992.20036588176515</v>
      </c>
      <c r="Z209" s="22">
        <f t="shared" si="28"/>
        <v>3419.5271337275876</v>
      </c>
    </row>
    <row r="210" spans="23:26" x14ac:dyDescent="0.3">
      <c r="W210">
        <f t="shared" si="29"/>
        <v>18</v>
      </c>
      <c r="X210">
        <v>209</v>
      </c>
      <c r="Y210" s="21">
        <f t="shared" si="27"/>
        <v>965.6990305953766</v>
      </c>
      <c r="Z210" s="22">
        <f t="shared" si="28"/>
        <v>3446.0284690139761</v>
      </c>
    </row>
    <row r="211" spans="23:26" x14ac:dyDescent="0.3">
      <c r="W211">
        <f t="shared" si="29"/>
        <v>18</v>
      </c>
      <c r="X211">
        <v>210</v>
      </c>
      <c r="Y211" s="21">
        <f t="shared" si="27"/>
        <v>938.99230996051824</v>
      </c>
      <c r="Z211" s="22">
        <f t="shared" si="28"/>
        <v>3472.7351896488344</v>
      </c>
    </row>
    <row r="212" spans="23:26" x14ac:dyDescent="0.3">
      <c r="W212">
        <f t="shared" si="29"/>
        <v>18</v>
      </c>
      <c r="X212">
        <v>211</v>
      </c>
      <c r="Y212" s="21">
        <f t="shared" si="27"/>
        <v>912.07861224073986</v>
      </c>
      <c r="Z212" s="22">
        <f t="shared" si="28"/>
        <v>3499.648887368613</v>
      </c>
    </row>
    <row r="213" spans="23:26" x14ac:dyDescent="0.3">
      <c r="W213">
        <f t="shared" si="29"/>
        <v>18</v>
      </c>
      <c r="X213">
        <v>212</v>
      </c>
      <c r="Y213" s="21">
        <f t="shared" si="27"/>
        <v>884.95633336363301</v>
      </c>
      <c r="Z213" s="22">
        <f t="shared" si="28"/>
        <v>3526.77116624572</v>
      </c>
    </row>
    <row r="214" spans="23:26" x14ac:dyDescent="0.3">
      <c r="W214">
        <f t="shared" si="29"/>
        <v>18</v>
      </c>
      <c r="X214">
        <v>213</v>
      </c>
      <c r="Y214" s="21">
        <f t="shared" si="27"/>
        <v>857.62385682522859</v>
      </c>
      <c r="Z214" s="22">
        <f t="shared" si="28"/>
        <v>3554.1036427841245</v>
      </c>
    </row>
    <row r="215" spans="23:26" x14ac:dyDescent="0.3">
      <c r="W215">
        <f t="shared" si="29"/>
        <v>18</v>
      </c>
      <c r="X215">
        <v>214</v>
      </c>
      <c r="Y215" s="21">
        <f t="shared" si="27"/>
        <v>830.07955359365178</v>
      </c>
      <c r="Z215" s="22">
        <f t="shared" si="28"/>
        <v>3581.6479460157011</v>
      </c>
    </row>
    <row r="216" spans="23:26" x14ac:dyDescent="0.3">
      <c r="W216">
        <f t="shared" si="29"/>
        <v>18</v>
      </c>
      <c r="X216">
        <v>215</v>
      </c>
      <c r="Y216" s="21">
        <f t="shared" si="27"/>
        <v>802.3217820120301</v>
      </c>
      <c r="Z216" s="22">
        <f t="shared" si="28"/>
        <v>3609.405717597323</v>
      </c>
    </row>
    <row r="217" spans="23:26" x14ac:dyDescent="0.3">
      <c r="W217">
        <f t="shared" si="29"/>
        <v>18</v>
      </c>
      <c r="X217">
        <v>216</v>
      </c>
      <c r="Y217" s="21">
        <f t="shared" si="27"/>
        <v>774.34888770065083</v>
      </c>
      <c r="Z217" s="22">
        <f t="shared" si="28"/>
        <v>3637.3786119087022</v>
      </c>
    </row>
    <row r="218" spans="23:26" x14ac:dyDescent="0.3">
      <c r="W218">
        <f t="shared" si="29"/>
        <v>19</v>
      </c>
      <c r="X218">
        <v>217</v>
      </c>
      <c r="Y218" s="21">
        <f t="shared" si="27"/>
        <v>746.15920345835843</v>
      </c>
      <c r="Z218" s="22">
        <f t="shared" si="28"/>
        <v>3665.5682961509947</v>
      </c>
    </row>
    <row r="219" spans="23:26" x14ac:dyDescent="0.3">
      <c r="W219">
        <f t="shared" si="29"/>
        <v>19</v>
      </c>
      <c r="X219">
        <v>218</v>
      </c>
      <c r="Y219" s="21">
        <f t="shared" si="27"/>
        <v>717.75104916318821</v>
      </c>
      <c r="Z219" s="22">
        <f t="shared" si="28"/>
        <v>3693.9764504461646</v>
      </c>
    </row>
    <row r="220" spans="23:26" x14ac:dyDescent="0.3">
      <c r="W220">
        <f t="shared" si="29"/>
        <v>19</v>
      </c>
      <c r="X220">
        <v>219</v>
      </c>
      <c r="Y220" s="21">
        <f t="shared" si="27"/>
        <v>689.12273167223043</v>
      </c>
      <c r="Z220" s="22">
        <f t="shared" si="28"/>
        <v>3722.6047679371222</v>
      </c>
    </row>
    <row r="221" spans="23:26" x14ac:dyDescent="0.3">
      <c r="W221">
        <f t="shared" si="29"/>
        <v>19</v>
      </c>
      <c r="X221">
        <v>220</v>
      </c>
      <c r="Y221" s="21">
        <f t="shared" si="27"/>
        <v>660.27254472071763</v>
      </c>
      <c r="Z221" s="22">
        <f t="shared" si="28"/>
        <v>3751.4549548886353</v>
      </c>
    </row>
    <row r="222" spans="23:26" x14ac:dyDescent="0.3">
      <c r="W222">
        <f t="shared" si="29"/>
        <v>19</v>
      </c>
      <c r="X222">
        <v>221</v>
      </c>
      <c r="Y222" s="21">
        <f t="shared" si="27"/>
        <v>631.19876882033077</v>
      </c>
      <c r="Z222" s="22">
        <f t="shared" si="28"/>
        <v>3780.5287307890221</v>
      </c>
    </row>
    <row r="223" spans="23:26" x14ac:dyDescent="0.3">
      <c r="W223">
        <f t="shared" si="29"/>
        <v>19</v>
      </c>
      <c r="X223">
        <v>222</v>
      </c>
      <c r="Y223" s="21">
        <f t="shared" si="27"/>
        <v>601.89967115671584</v>
      </c>
      <c r="Z223" s="22">
        <f t="shared" si="28"/>
        <v>3809.8278284526368</v>
      </c>
    </row>
    <row r="224" spans="23:26" x14ac:dyDescent="0.3">
      <c r="W224">
        <f t="shared" si="29"/>
        <v>19</v>
      </c>
      <c r="X224">
        <v>223</v>
      </c>
      <c r="Y224" s="21">
        <f t="shared" si="27"/>
        <v>572.37350548620782</v>
      </c>
      <c r="Z224" s="22">
        <f t="shared" si="28"/>
        <v>3839.3539941231452</v>
      </c>
    </row>
    <row r="225" spans="23:26" x14ac:dyDescent="0.3">
      <c r="W225">
        <f t="shared" si="29"/>
        <v>19</v>
      </c>
      <c r="X225">
        <v>224</v>
      </c>
      <c r="Y225" s="21">
        <f t="shared" si="27"/>
        <v>542.61851203175365</v>
      </c>
      <c r="Z225" s="22">
        <f t="shared" si="28"/>
        <v>3869.1089875775992</v>
      </c>
    </row>
    <row r="226" spans="23:26" x14ac:dyDescent="0.3">
      <c r="W226">
        <f t="shared" si="29"/>
        <v>19</v>
      </c>
      <c r="X226">
        <v>225</v>
      </c>
      <c r="Y226" s="21">
        <f t="shared" si="27"/>
        <v>512.63291737802717</v>
      </c>
      <c r="Z226" s="22">
        <f t="shared" si="28"/>
        <v>3899.0945822313256</v>
      </c>
    </row>
    <row r="227" spans="23:26" x14ac:dyDescent="0.3">
      <c r="W227">
        <f t="shared" si="29"/>
        <v>19</v>
      </c>
      <c r="X227">
        <v>226</v>
      </c>
      <c r="Y227" s="21">
        <f t="shared" si="27"/>
        <v>482.41493436573444</v>
      </c>
      <c r="Z227" s="22">
        <f t="shared" si="28"/>
        <v>3929.3125652436183</v>
      </c>
    </row>
    <row r="228" spans="23:26" x14ac:dyDescent="0.3">
      <c r="W228">
        <f t="shared" si="29"/>
        <v>19</v>
      </c>
      <c r="X228">
        <v>227</v>
      </c>
      <c r="Y228" s="21">
        <f t="shared" si="27"/>
        <v>451.96276198509639</v>
      </c>
      <c r="Z228" s="22">
        <f t="shared" si="28"/>
        <v>3959.7647376242567</v>
      </c>
    </row>
    <row r="229" spans="23:26" x14ac:dyDescent="0.3">
      <c r="W229">
        <f t="shared" si="29"/>
        <v>19</v>
      </c>
      <c r="X229">
        <v>228</v>
      </c>
      <c r="Y229" s="21">
        <f t="shared" si="27"/>
        <v>421.27458526850842</v>
      </c>
      <c r="Z229" s="22">
        <f t="shared" si="28"/>
        <v>3990.4529143408445</v>
      </c>
    </row>
    <row r="230" spans="23:26" x14ac:dyDescent="0.3">
      <c r="W230">
        <f t="shared" si="29"/>
        <v>20</v>
      </c>
      <c r="X230">
        <v>229</v>
      </c>
      <c r="Y230" s="21">
        <f t="shared" si="27"/>
        <v>390.34857518236686</v>
      </c>
      <c r="Z230" s="22">
        <f t="shared" si="28"/>
        <v>4021.378924426986</v>
      </c>
    </row>
    <row r="231" spans="23:26" x14ac:dyDescent="0.3">
      <c r="W231">
        <f t="shared" si="29"/>
        <v>20</v>
      </c>
      <c r="X231">
        <v>230</v>
      </c>
      <c r="Y231" s="21">
        <f t="shared" si="27"/>
        <v>359.18288851805772</v>
      </c>
      <c r="Z231" s="22">
        <f t="shared" si="28"/>
        <v>4052.5446110912953</v>
      </c>
    </row>
    <row r="232" spans="23:26" x14ac:dyDescent="0.3">
      <c r="W232">
        <f t="shared" si="29"/>
        <v>20</v>
      </c>
      <c r="X232">
        <v>231</v>
      </c>
      <c r="Y232" s="21">
        <f t="shared" si="27"/>
        <v>327.77566778210019</v>
      </c>
      <c r="Z232" s="22">
        <f t="shared" si="28"/>
        <v>4083.9518318272526</v>
      </c>
    </row>
    <row r="233" spans="23:26" x14ac:dyDescent="0.3">
      <c r="W233">
        <f t="shared" si="29"/>
        <v>20</v>
      </c>
      <c r="X233">
        <v>232</v>
      </c>
      <c r="Y233" s="21">
        <f t="shared" si="27"/>
        <v>296.12504108543902</v>
      </c>
      <c r="Z233" s="22">
        <f t="shared" si="28"/>
        <v>4115.6024585239138</v>
      </c>
    </row>
    <row r="234" spans="23:26" x14ac:dyDescent="0.3">
      <c r="W234">
        <f t="shared" si="29"/>
        <v>20</v>
      </c>
      <c r="X234">
        <v>233</v>
      </c>
      <c r="Y234" s="21">
        <f t="shared" si="27"/>
        <v>264.22912203187866</v>
      </c>
      <c r="Z234" s="22">
        <f t="shared" si="28"/>
        <v>4147.4983775774745</v>
      </c>
    </row>
    <row r="235" spans="23:26" x14ac:dyDescent="0.3">
      <c r="W235">
        <f t="shared" si="29"/>
        <v>20</v>
      </c>
      <c r="X235">
        <v>234</v>
      </c>
      <c r="Y235" s="21">
        <f t="shared" si="27"/>
        <v>232.08600960565323</v>
      </c>
      <c r="Z235" s="22">
        <f t="shared" si="28"/>
        <v>4179.6414900036998</v>
      </c>
    </row>
    <row r="236" spans="23:26" x14ac:dyDescent="0.3">
      <c r="W236">
        <f t="shared" si="29"/>
        <v>20</v>
      </c>
      <c r="X236">
        <v>235</v>
      </c>
      <c r="Y236" s="21">
        <f t="shared" si="27"/>
        <v>199.6937880581246</v>
      </c>
      <c r="Z236" s="22">
        <f t="shared" si="28"/>
        <v>4212.0337115512284</v>
      </c>
    </row>
    <row r="237" spans="23:26" x14ac:dyDescent="0.3">
      <c r="W237">
        <f t="shared" si="29"/>
        <v>20</v>
      </c>
      <c r="X237">
        <v>236</v>
      </c>
      <c r="Y237" s="21">
        <f t="shared" si="27"/>
        <v>167.05052679360259</v>
      </c>
      <c r="Z237" s="22">
        <f t="shared" si="28"/>
        <v>4244.6769728157506</v>
      </c>
    </row>
    <row r="238" spans="23:26" x14ac:dyDescent="0.3">
      <c r="W238">
        <f t="shared" si="29"/>
        <v>20</v>
      </c>
      <c r="X238">
        <v>237</v>
      </c>
      <c r="Y238" s="21">
        <f t="shared" si="27"/>
        <v>134.15428025428054</v>
      </c>
      <c r="Z238" s="22">
        <f t="shared" si="28"/>
        <v>4277.5732193550721</v>
      </c>
    </row>
    <row r="239" spans="23:26" x14ac:dyDescent="0.3">
      <c r="W239">
        <f t="shared" si="29"/>
        <v>20</v>
      </c>
      <c r="X239">
        <v>238</v>
      </c>
      <c r="Y239" s="21">
        <f t="shared" si="27"/>
        <v>101.00308780427872</v>
      </c>
      <c r="Z239" s="22">
        <f t="shared" si="28"/>
        <v>4310.7244118050739</v>
      </c>
    </row>
    <row r="240" spans="23:26" x14ac:dyDescent="0.3">
      <c r="W240">
        <f t="shared" si="29"/>
        <v>20</v>
      </c>
      <c r="X240">
        <v>239</v>
      </c>
      <c r="Y240" s="21">
        <f t="shared" si="27"/>
        <v>67.594973612789389</v>
      </c>
      <c r="Z240" s="22">
        <f t="shared" si="28"/>
        <v>4344.1325259965633</v>
      </c>
    </row>
    <row r="241" spans="23:26" x14ac:dyDescent="0.3">
      <c r="W241">
        <f t="shared" si="29"/>
        <v>20</v>
      </c>
      <c r="X241">
        <v>240</v>
      </c>
      <c r="Y241" s="21">
        <f t="shared" si="27"/>
        <v>33.927946536316028</v>
      </c>
      <c r="Z241" s="22">
        <f t="shared" si="28"/>
        <v>4377.7995530730368</v>
      </c>
    </row>
    <row r="242" spans="23:26" x14ac:dyDescent="0.3">
      <c r="W242">
        <f t="shared" si="29"/>
        <v>21</v>
      </c>
      <c r="X242">
        <v>241</v>
      </c>
      <c r="Y242" s="21" t="e">
        <f t="shared" si="27"/>
        <v>#NUM!</v>
      </c>
      <c r="Z242" s="22" t="e">
        <f t="shared" si="28"/>
        <v>#NUM!</v>
      </c>
    </row>
    <row r="243" spans="23:26" x14ac:dyDescent="0.3">
      <c r="W243">
        <f t="shared" si="29"/>
        <v>21</v>
      </c>
      <c r="X243">
        <v>242</v>
      </c>
      <c r="Y243" s="21" t="e">
        <f t="shared" si="27"/>
        <v>#NUM!</v>
      </c>
      <c r="Z243" s="22" t="e">
        <f t="shared" si="28"/>
        <v>#NUM!</v>
      </c>
    </row>
    <row r="244" spans="23:26" x14ac:dyDescent="0.3">
      <c r="W244">
        <f t="shared" si="29"/>
        <v>21</v>
      </c>
      <c r="X244">
        <v>243</v>
      </c>
      <c r="Y244" s="21" t="e">
        <f t="shared" si="27"/>
        <v>#NUM!</v>
      </c>
      <c r="Z244" s="22" t="e">
        <f t="shared" si="28"/>
        <v>#NUM!</v>
      </c>
    </row>
    <row r="245" spans="23:26" x14ac:dyDescent="0.3">
      <c r="W245">
        <f t="shared" si="29"/>
        <v>21</v>
      </c>
      <c r="X245">
        <v>244</v>
      </c>
      <c r="Y245" s="21" t="e">
        <f t="shared" si="27"/>
        <v>#NUM!</v>
      </c>
      <c r="Z245" s="22" t="e">
        <f t="shared" si="28"/>
        <v>#NUM!</v>
      </c>
    </row>
    <row r="246" spans="23:26" x14ac:dyDescent="0.3">
      <c r="W246">
        <f t="shared" si="29"/>
        <v>21</v>
      </c>
      <c r="X246">
        <v>245</v>
      </c>
      <c r="Y246" s="21" t="e">
        <f t="shared" si="27"/>
        <v>#NUM!</v>
      </c>
      <c r="Z246" s="22" t="e">
        <f t="shared" si="28"/>
        <v>#NUM!</v>
      </c>
    </row>
    <row r="247" spans="23:26" x14ac:dyDescent="0.3">
      <c r="W247">
        <f t="shared" si="29"/>
        <v>21</v>
      </c>
      <c r="X247">
        <v>246</v>
      </c>
      <c r="Y247" s="21" t="e">
        <f t="shared" si="27"/>
        <v>#NUM!</v>
      </c>
      <c r="Z247" s="22" t="e">
        <f t="shared" si="28"/>
        <v>#NUM!</v>
      </c>
    </row>
    <row r="248" spans="23:26" x14ac:dyDescent="0.3">
      <c r="W248">
        <f t="shared" si="29"/>
        <v>21</v>
      </c>
      <c r="X248">
        <v>247</v>
      </c>
      <c r="Y248" s="21" t="e">
        <f t="shared" si="27"/>
        <v>#NUM!</v>
      </c>
      <c r="Z248" s="22" t="e">
        <f t="shared" si="28"/>
        <v>#NUM!</v>
      </c>
    </row>
    <row r="249" spans="23:26" x14ac:dyDescent="0.3">
      <c r="W249">
        <f t="shared" si="29"/>
        <v>21</v>
      </c>
      <c r="X249">
        <v>248</v>
      </c>
      <c r="Y249" s="21" t="e">
        <f t="shared" si="27"/>
        <v>#NUM!</v>
      </c>
      <c r="Z249" s="22" t="e">
        <f t="shared" si="28"/>
        <v>#NUM!</v>
      </c>
    </row>
    <row r="250" spans="23:26" x14ac:dyDescent="0.3">
      <c r="W250">
        <f t="shared" si="29"/>
        <v>21</v>
      </c>
      <c r="X250">
        <v>249</v>
      </c>
      <c r="Y250" s="21" t="e">
        <f t="shared" si="27"/>
        <v>#NUM!</v>
      </c>
      <c r="Z250" s="22" t="e">
        <f t="shared" si="28"/>
        <v>#NUM!</v>
      </c>
    </row>
    <row r="251" spans="23:26" x14ac:dyDescent="0.3">
      <c r="W251">
        <f t="shared" si="29"/>
        <v>21</v>
      </c>
      <c r="X251">
        <v>250</v>
      </c>
      <c r="Y251" s="21" t="e">
        <f t="shared" si="27"/>
        <v>#NUM!</v>
      </c>
      <c r="Z251" s="22" t="e">
        <f t="shared" si="28"/>
        <v>#NUM!</v>
      </c>
    </row>
    <row r="252" spans="23:26" x14ac:dyDescent="0.3">
      <c r="W252">
        <f t="shared" si="29"/>
        <v>21</v>
      </c>
      <c r="X252">
        <v>251</v>
      </c>
      <c r="Y252" s="21" t="e">
        <f t="shared" si="27"/>
        <v>#NUM!</v>
      </c>
      <c r="Z252" s="22" t="e">
        <f t="shared" si="28"/>
        <v>#NUM!</v>
      </c>
    </row>
    <row r="253" spans="23:26" x14ac:dyDescent="0.3">
      <c r="W253">
        <f t="shared" si="29"/>
        <v>21</v>
      </c>
      <c r="X253">
        <v>252</v>
      </c>
      <c r="Y253" s="21" t="e">
        <f t="shared" si="27"/>
        <v>#NUM!</v>
      </c>
      <c r="Z253" s="22" t="e">
        <f t="shared" si="28"/>
        <v>#NUM!</v>
      </c>
    </row>
    <row r="254" spans="23:26" x14ac:dyDescent="0.3">
      <c r="W254">
        <f t="shared" si="29"/>
        <v>22</v>
      </c>
      <c r="X254">
        <v>253</v>
      </c>
      <c r="Y254" s="21" t="e">
        <f t="shared" si="27"/>
        <v>#NUM!</v>
      </c>
      <c r="Z254" s="22" t="e">
        <f t="shared" si="28"/>
        <v>#NUM!</v>
      </c>
    </row>
    <row r="255" spans="23:26" x14ac:dyDescent="0.3">
      <c r="W255">
        <f t="shared" si="29"/>
        <v>22</v>
      </c>
      <c r="X255">
        <v>254</v>
      </c>
      <c r="Y255" s="21" t="e">
        <f t="shared" si="27"/>
        <v>#NUM!</v>
      </c>
      <c r="Z255" s="22" t="e">
        <f t="shared" si="28"/>
        <v>#NUM!</v>
      </c>
    </row>
    <row r="256" spans="23:26" x14ac:dyDescent="0.3">
      <c r="W256">
        <f t="shared" si="29"/>
        <v>22</v>
      </c>
      <c r="X256">
        <v>255</v>
      </c>
      <c r="Y256" s="21" t="e">
        <f t="shared" si="27"/>
        <v>#NUM!</v>
      </c>
      <c r="Z256" s="22" t="e">
        <f t="shared" si="28"/>
        <v>#NUM!</v>
      </c>
    </row>
    <row r="257" spans="23:26" x14ac:dyDescent="0.3">
      <c r="W257">
        <f t="shared" si="29"/>
        <v>22</v>
      </c>
      <c r="X257">
        <v>256</v>
      </c>
      <c r="Y257" s="21" t="e">
        <f t="shared" si="27"/>
        <v>#NUM!</v>
      </c>
      <c r="Z257" s="22" t="e">
        <f t="shared" si="28"/>
        <v>#NUM!</v>
      </c>
    </row>
    <row r="258" spans="23:26" x14ac:dyDescent="0.3">
      <c r="W258">
        <f t="shared" si="29"/>
        <v>22</v>
      </c>
      <c r="X258">
        <v>257</v>
      </c>
      <c r="Y258" s="21" t="e">
        <f t="shared" si="27"/>
        <v>#NUM!</v>
      </c>
      <c r="Z258" s="22" t="e">
        <f t="shared" si="28"/>
        <v>#NUM!</v>
      </c>
    </row>
    <row r="259" spans="23:26" x14ac:dyDescent="0.3">
      <c r="W259">
        <f t="shared" si="29"/>
        <v>22</v>
      </c>
      <c r="X259">
        <v>258</v>
      </c>
      <c r="Y259" s="21" t="e">
        <f t="shared" ref="Y259:Y322" si="30">IPMT($E$11/12,X259,$E$7*12,-$I$4)</f>
        <v>#NUM!</v>
      </c>
      <c r="Z259" s="22" t="e">
        <f t="shared" ref="Z259:Z322" si="31">$I$5-Y259</f>
        <v>#NUM!</v>
      </c>
    </row>
    <row r="260" spans="23:26" x14ac:dyDescent="0.3">
      <c r="W260">
        <f t="shared" si="29"/>
        <v>22</v>
      </c>
      <c r="X260">
        <v>259</v>
      </c>
      <c r="Y260" s="21" t="e">
        <f t="shared" si="30"/>
        <v>#NUM!</v>
      </c>
      <c r="Z260" s="22" t="e">
        <f t="shared" si="31"/>
        <v>#NUM!</v>
      </c>
    </row>
    <row r="261" spans="23:26" x14ac:dyDescent="0.3">
      <c r="W261">
        <f t="shared" si="29"/>
        <v>22</v>
      </c>
      <c r="X261">
        <v>260</v>
      </c>
      <c r="Y261" s="21" t="e">
        <f t="shared" si="30"/>
        <v>#NUM!</v>
      </c>
      <c r="Z261" s="22" t="e">
        <f t="shared" si="31"/>
        <v>#NUM!</v>
      </c>
    </row>
    <row r="262" spans="23:26" x14ac:dyDescent="0.3">
      <c r="W262">
        <f t="shared" si="29"/>
        <v>22</v>
      </c>
      <c r="X262">
        <v>261</v>
      </c>
      <c r="Y262" s="21" t="e">
        <f t="shared" si="30"/>
        <v>#NUM!</v>
      </c>
      <c r="Z262" s="22" t="e">
        <f t="shared" si="31"/>
        <v>#NUM!</v>
      </c>
    </row>
    <row r="263" spans="23:26" x14ac:dyDescent="0.3">
      <c r="W263">
        <f t="shared" si="29"/>
        <v>22</v>
      </c>
      <c r="X263">
        <v>262</v>
      </c>
      <c r="Y263" s="21" t="e">
        <f t="shared" si="30"/>
        <v>#NUM!</v>
      </c>
      <c r="Z263" s="22" t="e">
        <f t="shared" si="31"/>
        <v>#NUM!</v>
      </c>
    </row>
    <row r="264" spans="23:26" x14ac:dyDescent="0.3">
      <c r="W264">
        <f t="shared" si="29"/>
        <v>22</v>
      </c>
      <c r="X264">
        <v>263</v>
      </c>
      <c r="Y264" s="21" t="e">
        <f t="shared" si="30"/>
        <v>#NUM!</v>
      </c>
      <c r="Z264" s="22" t="e">
        <f t="shared" si="31"/>
        <v>#NUM!</v>
      </c>
    </row>
    <row r="265" spans="23:26" x14ac:dyDescent="0.3">
      <c r="W265">
        <f t="shared" si="29"/>
        <v>22</v>
      </c>
      <c r="X265">
        <v>264</v>
      </c>
      <c r="Y265" s="21" t="e">
        <f t="shared" si="30"/>
        <v>#NUM!</v>
      </c>
      <c r="Z265" s="22" t="e">
        <f t="shared" si="31"/>
        <v>#NUM!</v>
      </c>
    </row>
    <row r="266" spans="23:26" x14ac:dyDescent="0.3">
      <c r="W266">
        <f t="shared" si="29"/>
        <v>23</v>
      </c>
      <c r="X266">
        <v>265</v>
      </c>
      <c r="Y266" s="21" t="e">
        <f t="shared" si="30"/>
        <v>#NUM!</v>
      </c>
      <c r="Z266" s="22" t="e">
        <f t="shared" si="31"/>
        <v>#NUM!</v>
      </c>
    </row>
    <row r="267" spans="23:26" x14ac:dyDescent="0.3">
      <c r="W267">
        <f t="shared" si="29"/>
        <v>23</v>
      </c>
      <c r="X267">
        <v>266</v>
      </c>
      <c r="Y267" s="21" t="e">
        <f t="shared" si="30"/>
        <v>#NUM!</v>
      </c>
      <c r="Z267" s="22" t="e">
        <f t="shared" si="31"/>
        <v>#NUM!</v>
      </c>
    </row>
    <row r="268" spans="23:26" x14ac:dyDescent="0.3">
      <c r="W268">
        <f t="shared" si="29"/>
        <v>23</v>
      </c>
      <c r="X268">
        <v>267</v>
      </c>
      <c r="Y268" s="21" t="e">
        <f t="shared" si="30"/>
        <v>#NUM!</v>
      </c>
      <c r="Z268" s="22" t="e">
        <f t="shared" si="31"/>
        <v>#NUM!</v>
      </c>
    </row>
    <row r="269" spans="23:26" x14ac:dyDescent="0.3">
      <c r="W269">
        <f t="shared" si="29"/>
        <v>23</v>
      </c>
      <c r="X269">
        <v>268</v>
      </c>
      <c r="Y269" s="21" t="e">
        <f t="shared" si="30"/>
        <v>#NUM!</v>
      </c>
      <c r="Z269" s="22" t="e">
        <f t="shared" si="31"/>
        <v>#NUM!</v>
      </c>
    </row>
    <row r="270" spans="23:26" x14ac:dyDescent="0.3">
      <c r="W270">
        <f t="shared" si="29"/>
        <v>23</v>
      </c>
      <c r="X270">
        <v>269</v>
      </c>
      <c r="Y270" s="21" t="e">
        <f t="shared" si="30"/>
        <v>#NUM!</v>
      </c>
      <c r="Z270" s="22" t="e">
        <f t="shared" si="31"/>
        <v>#NUM!</v>
      </c>
    </row>
    <row r="271" spans="23:26" x14ac:dyDescent="0.3">
      <c r="W271">
        <f t="shared" ref="W271:W334" si="32">W259+1</f>
        <v>23</v>
      </c>
      <c r="X271">
        <v>270</v>
      </c>
      <c r="Y271" s="21" t="e">
        <f t="shared" si="30"/>
        <v>#NUM!</v>
      </c>
      <c r="Z271" s="22" t="e">
        <f t="shared" si="31"/>
        <v>#NUM!</v>
      </c>
    </row>
    <row r="272" spans="23:26" x14ac:dyDescent="0.3">
      <c r="W272">
        <f t="shared" si="32"/>
        <v>23</v>
      </c>
      <c r="X272">
        <v>271</v>
      </c>
      <c r="Y272" s="21" t="e">
        <f t="shared" si="30"/>
        <v>#NUM!</v>
      </c>
      <c r="Z272" s="22" t="e">
        <f t="shared" si="31"/>
        <v>#NUM!</v>
      </c>
    </row>
    <row r="273" spans="23:26" x14ac:dyDescent="0.3">
      <c r="W273">
        <f t="shared" si="32"/>
        <v>23</v>
      </c>
      <c r="X273">
        <v>272</v>
      </c>
      <c r="Y273" s="21" t="e">
        <f t="shared" si="30"/>
        <v>#NUM!</v>
      </c>
      <c r="Z273" s="22" t="e">
        <f t="shared" si="31"/>
        <v>#NUM!</v>
      </c>
    </row>
    <row r="274" spans="23:26" x14ac:dyDescent="0.3">
      <c r="W274">
        <f t="shared" si="32"/>
        <v>23</v>
      </c>
      <c r="X274">
        <v>273</v>
      </c>
      <c r="Y274" s="21" t="e">
        <f t="shared" si="30"/>
        <v>#NUM!</v>
      </c>
      <c r="Z274" s="22" t="e">
        <f t="shared" si="31"/>
        <v>#NUM!</v>
      </c>
    </row>
    <row r="275" spans="23:26" x14ac:dyDescent="0.3">
      <c r="W275">
        <f t="shared" si="32"/>
        <v>23</v>
      </c>
      <c r="X275">
        <v>274</v>
      </c>
      <c r="Y275" s="21" t="e">
        <f t="shared" si="30"/>
        <v>#NUM!</v>
      </c>
      <c r="Z275" s="22" t="e">
        <f t="shared" si="31"/>
        <v>#NUM!</v>
      </c>
    </row>
    <row r="276" spans="23:26" x14ac:dyDescent="0.3">
      <c r="W276">
        <f t="shared" si="32"/>
        <v>23</v>
      </c>
      <c r="X276">
        <v>275</v>
      </c>
      <c r="Y276" s="21" t="e">
        <f t="shared" si="30"/>
        <v>#NUM!</v>
      </c>
      <c r="Z276" s="22" t="e">
        <f t="shared" si="31"/>
        <v>#NUM!</v>
      </c>
    </row>
    <row r="277" spans="23:26" x14ac:dyDescent="0.3">
      <c r="W277">
        <f t="shared" si="32"/>
        <v>23</v>
      </c>
      <c r="X277">
        <v>276</v>
      </c>
      <c r="Y277" s="21" t="e">
        <f t="shared" si="30"/>
        <v>#NUM!</v>
      </c>
      <c r="Z277" s="22" t="e">
        <f t="shared" si="31"/>
        <v>#NUM!</v>
      </c>
    </row>
    <row r="278" spans="23:26" x14ac:dyDescent="0.3">
      <c r="W278">
        <f t="shared" si="32"/>
        <v>24</v>
      </c>
      <c r="X278">
        <v>277</v>
      </c>
      <c r="Y278" s="21" t="e">
        <f t="shared" si="30"/>
        <v>#NUM!</v>
      </c>
      <c r="Z278" s="22" t="e">
        <f t="shared" si="31"/>
        <v>#NUM!</v>
      </c>
    </row>
    <row r="279" spans="23:26" x14ac:dyDescent="0.3">
      <c r="W279">
        <f t="shared" si="32"/>
        <v>24</v>
      </c>
      <c r="X279">
        <v>278</v>
      </c>
      <c r="Y279" s="21" t="e">
        <f t="shared" si="30"/>
        <v>#NUM!</v>
      </c>
      <c r="Z279" s="22" t="e">
        <f t="shared" si="31"/>
        <v>#NUM!</v>
      </c>
    </row>
    <row r="280" spans="23:26" x14ac:dyDescent="0.3">
      <c r="W280">
        <f t="shared" si="32"/>
        <v>24</v>
      </c>
      <c r="X280">
        <v>279</v>
      </c>
      <c r="Y280" s="21" t="e">
        <f t="shared" si="30"/>
        <v>#NUM!</v>
      </c>
      <c r="Z280" s="22" t="e">
        <f t="shared" si="31"/>
        <v>#NUM!</v>
      </c>
    </row>
    <row r="281" spans="23:26" x14ac:dyDescent="0.3">
      <c r="W281">
        <f t="shared" si="32"/>
        <v>24</v>
      </c>
      <c r="X281">
        <v>280</v>
      </c>
      <c r="Y281" s="21" t="e">
        <f t="shared" si="30"/>
        <v>#NUM!</v>
      </c>
      <c r="Z281" s="22" t="e">
        <f t="shared" si="31"/>
        <v>#NUM!</v>
      </c>
    </row>
    <row r="282" spans="23:26" x14ac:dyDescent="0.3">
      <c r="W282">
        <f t="shared" si="32"/>
        <v>24</v>
      </c>
      <c r="X282">
        <v>281</v>
      </c>
      <c r="Y282" s="21" t="e">
        <f t="shared" si="30"/>
        <v>#NUM!</v>
      </c>
      <c r="Z282" s="22" t="e">
        <f t="shared" si="31"/>
        <v>#NUM!</v>
      </c>
    </row>
    <row r="283" spans="23:26" x14ac:dyDescent="0.3">
      <c r="W283">
        <f t="shared" si="32"/>
        <v>24</v>
      </c>
      <c r="X283">
        <v>282</v>
      </c>
      <c r="Y283" s="21" t="e">
        <f t="shared" si="30"/>
        <v>#NUM!</v>
      </c>
      <c r="Z283" s="22" t="e">
        <f t="shared" si="31"/>
        <v>#NUM!</v>
      </c>
    </row>
    <row r="284" spans="23:26" x14ac:dyDescent="0.3">
      <c r="W284">
        <f t="shared" si="32"/>
        <v>24</v>
      </c>
      <c r="X284">
        <v>283</v>
      </c>
      <c r="Y284" s="21" t="e">
        <f t="shared" si="30"/>
        <v>#NUM!</v>
      </c>
      <c r="Z284" s="22" t="e">
        <f t="shared" si="31"/>
        <v>#NUM!</v>
      </c>
    </row>
    <row r="285" spans="23:26" x14ac:dyDescent="0.3">
      <c r="W285">
        <f t="shared" si="32"/>
        <v>24</v>
      </c>
      <c r="X285">
        <v>284</v>
      </c>
      <c r="Y285" s="21" t="e">
        <f t="shared" si="30"/>
        <v>#NUM!</v>
      </c>
      <c r="Z285" s="22" t="e">
        <f t="shared" si="31"/>
        <v>#NUM!</v>
      </c>
    </row>
    <row r="286" spans="23:26" x14ac:dyDescent="0.3">
      <c r="W286">
        <f t="shared" si="32"/>
        <v>24</v>
      </c>
      <c r="X286">
        <v>285</v>
      </c>
      <c r="Y286" s="21" t="e">
        <f t="shared" si="30"/>
        <v>#NUM!</v>
      </c>
      <c r="Z286" s="22" t="e">
        <f t="shared" si="31"/>
        <v>#NUM!</v>
      </c>
    </row>
    <row r="287" spans="23:26" x14ac:dyDescent="0.3">
      <c r="W287">
        <f t="shared" si="32"/>
        <v>24</v>
      </c>
      <c r="X287">
        <v>286</v>
      </c>
      <c r="Y287" s="21" t="e">
        <f t="shared" si="30"/>
        <v>#NUM!</v>
      </c>
      <c r="Z287" s="22" t="e">
        <f t="shared" si="31"/>
        <v>#NUM!</v>
      </c>
    </row>
    <row r="288" spans="23:26" x14ac:dyDescent="0.3">
      <c r="W288">
        <f t="shared" si="32"/>
        <v>24</v>
      </c>
      <c r="X288">
        <v>287</v>
      </c>
      <c r="Y288" s="21" t="e">
        <f t="shared" si="30"/>
        <v>#NUM!</v>
      </c>
      <c r="Z288" s="22" t="e">
        <f t="shared" si="31"/>
        <v>#NUM!</v>
      </c>
    </row>
    <row r="289" spans="23:26" x14ac:dyDescent="0.3">
      <c r="W289">
        <f t="shared" si="32"/>
        <v>24</v>
      </c>
      <c r="X289">
        <v>288</v>
      </c>
      <c r="Y289" s="21" t="e">
        <f t="shared" si="30"/>
        <v>#NUM!</v>
      </c>
      <c r="Z289" s="22" t="e">
        <f t="shared" si="31"/>
        <v>#NUM!</v>
      </c>
    </row>
    <row r="290" spans="23:26" x14ac:dyDescent="0.3">
      <c r="W290">
        <f t="shared" si="32"/>
        <v>25</v>
      </c>
      <c r="X290">
        <v>289</v>
      </c>
      <c r="Y290" s="21" t="e">
        <f t="shared" si="30"/>
        <v>#NUM!</v>
      </c>
      <c r="Z290" s="22" t="e">
        <f t="shared" si="31"/>
        <v>#NUM!</v>
      </c>
    </row>
    <row r="291" spans="23:26" x14ac:dyDescent="0.3">
      <c r="W291">
        <f t="shared" si="32"/>
        <v>25</v>
      </c>
      <c r="X291">
        <v>290</v>
      </c>
      <c r="Y291" s="21" t="e">
        <f t="shared" si="30"/>
        <v>#NUM!</v>
      </c>
      <c r="Z291" s="22" t="e">
        <f t="shared" si="31"/>
        <v>#NUM!</v>
      </c>
    </row>
    <row r="292" spans="23:26" x14ac:dyDescent="0.3">
      <c r="W292">
        <f t="shared" si="32"/>
        <v>25</v>
      </c>
      <c r="X292">
        <v>291</v>
      </c>
      <c r="Y292" s="21" t="e">
        <f t="shared" si="30"/>
        <v>#NUM!</v>
      </c>
      <c r="Z292" s="22" t="e">
        <f t="shared" si="31"/>
        <v>#NUM!</v>
      </c>
    </row>
    <row r="293" spans="23:26" x14ac:dyDescent="0.3">
      <c r="W293">
        <f t="shared" si="32"/>
        <v>25</v>
      </c>
      <c r="X293">
        <v>292</v>
      </c>
      <c r="Y293" s="21" t="e">
        <f t="shared" si="30"/>
        <v>#NUM!</v>
      </c>
      <c r="Z293" s="22" t="e">
        <f t="shared" si="31"/>
        <v>#NUM!</v>
      </c>
    </row>
    <row r="294" spans="23:26" x14ac:dyDescent="0.3">
      <c r="W294">
        <f t="shared" si="32"/>
        <v>25</v>
      </c>
      <c r="X294">
        <v>293</v>
      </c>
      <c r="Y294" s="21" t="e">
        <f t="shared" si="30"/>
        <v>#NUM!</v>
      </c>
      <c r="Z294" s="22" t="e">
        <f t="shared" si="31"/>
        <v>#NUM!</v>
      </c>
    </row>
    <row r="295" spans="23:26" x14ac:dyDescent="0.3">
      <c r="W295">
        <f t="shared" si="32"/>
        <v>25</v>
      </c>
      <c r="X295">
        <v>294</v>
      </c>
      <c r="Y295" s="21" t="e">
        <f t="shared" si="30"/>
        <v>#NUM!</v>
      </c>
      <c r="Z295" s="22" t="e">
        <f t="shared" si="31"/>
        <v>#NUM!</v>
      </c>
    </row>
    <row r="296" spans="23:26" x14ac:dyDescent="0.3">
      <c r="W296">
        <f t="shared" si="32"/>
        <v>25</v>
      </c>
      <c r="X296">
        <v>295</v>
      </c>
      <c r="Y296" s="21" t="e">
        <f t="shared" si="30"/>
        <v>#NUM!</v>
      </c>
      <c r="Z296" s="22" t="e">
        <f t="shared" si="31"/>
        <v>#NUM!</v>
      </c>
    </row>
    <row r="297" spans="23:26" x14ac:dyDescent="0.3">
      <c r="W297">
        <f t="shared" si="32"/>
        <v>25</v>
      </c>
      <c r="X297">
        <v>296</v>
      </c>
      <c r="Y297" s="21" t="e">
        <f t="shared" si="30"/>
        <v>#NUM!</v>
      </c>
      <c r="Z297" s="22" t="e">
        <f t="shared" si="31"/>
        <v>#NUM!</v>
      </c>
    </row>
    <row r="298" spans="23:26" x14ac:dyDescent="0.3">
      <c r="W298">
        <f t="shared" si="32"/>
        <v>25</v>
      </c>
      <c r="X298">
        <v>297</v>
      </c>
      <c r="Y298" s="21" t="e">
        <f t="shared" si="30"/>
        <v>#NUM!</v>
      </c>
      <c r="Z298" s="22" t="e">
        <f t="shared" si="31"/>
        <v>#NUM!</v>
      </c>
    </row>
    <row r="299" spans="23:26" x14ac:dyDescent="0.3">
      <c r="W299">
        <f t="shared" si="32"/>
        <v>25</v>
      </c>
      <c r="X299">
        <v>298</v>
      </c>
      <c r="Y299" s="21" t="e">
        <f t="shared" si="30"/>
        <v>#NUM!</v>
      </c>
      <c r="Z299" s="22" t="e">
        <f t="shared" si="31"/>
        <v>#NUM!</v>
      </c>
    </row>
    <row r="300" spans="23:26" x14ac:dyDescent="0.3">
      <c r="W300">
        <f t="shared" si="32"/>
        <v>25</v>
      </c>
      <c r="X300">
        <v>299</v>
      </c>
      <c r="Y300" s="21" t="e">
        <f t="shared" si="30"/>
        <v>#NUM!</v>
      </c>
      <c r="Z300" s="22" t="e">
        <f t="shared" si="31"/>
        <v>#NUM!</v>
      </c>
    </row>
    <row r="301" spans="23:26" x14ac:dyDescent="0.3">
      <c r="W301">
        <f t="shared" si="32"/>
        <v>25</v>
      </c>
      <c r="X301">
        <v>300</v>
      </c>
      <c r="Y301" s="21" t="e">
        <f t="shared" si="30"/>
        <v>#NUM!</v>
      </c>
      <c r="Z301" s="22" t="e">
        <f t="shared" si="31"/>
        <v>#NUM!</v>
      </c>
    </row>
    <row r="302" spans="23:26" x14ac:dyDescent="0.3">
      <c r="W302">
        <f t="shared" si="32"/>
        <v>26</v>
      </c>
      <c r="X302">
        <v>301</v>
      </c>
      <c r="Y302" s="21" t="e">
        <f t="shared" si="30"/>
        <v>#NUM!</v>
      </c>
      <c r="Z302" s="22" t="e">
        <f t="shared" si="31"/>
        <v>#NUM!</v>
      </c>
    </row>
    <row r="303" spans="23:26" x14ac:dyDescent="0.3">
      <c r="W303">
        <f t="shared" si="32"/>
        <v>26</v>
      </c>
      <c r="X303">
        <v>302</v>
      </c>
      <c r="Y303" s="21" t="e">
        <f t="shared" si="30"/>
        <v>#NUM!</v>
      </c>
      <c r="Z303" s="22" t="e">
        <f t="shared" si="31"/>
        <v>#NUM!</v>
      </c>
    </row>
    <row r="304" spans="23:26" x14ac:dyDescent="0.3">
      <c r="W304">
        <f t="shared" si="32"/>
        <v>26</v>
      </c>
      <c r="X304">
        <v>303</v>
      </c>
      <c r="Y304" s="21" t="e">
        <f t="shared" si="30"/>
        <v>#NUM!</v>
      </c>
      <c r="Z304" s="22" t="e">
        <f t="shared" si="31"/>
        <v>#NUM!</v>
      </c>
    </row>
    <row r="305" spans="23:26" x14ac:dyDescent="0.3">
      <c r="W305">
        <f t="shared" si="32"/>
        <v>26</v>
      </c>
      <c r="X305">
        <v>304</v>
      </c>
      <c r="Y305" s="21" t="e">
        <f t="shared" si="30"/>
        <v>#NUM!</v>
      </c>
      <c r="Z305" s="22" t="e">
        <f t="shared" si="31"/>
        <v>#NUM!</v>
      </c>
    </row>
    <row r="306" spans="23:26" x14ac:dyDescent="0.3">
      <c r="W306">
        <f t="shared" si="32"/>
        <v>26</v>
      </c>
      <c r="X306">
        <v>305</v>
      </c>
      <c r="Y306" s="21" t="e">
        <f t="shared" si="30"/>
        <v>#NUM!</v>
      </c>
      <c r="Z306" s="22" t="e">
        <f t="shared" si="31"/>
        <v>#NUM!</v>
      </c>
    </row>
    <row r="307" spans="23:26" x14ac:dyDescent="0.3">
      <c r="W307">
        <f t="shared" si="32"/>
        <v>26</v>
      </c>
      <c r="X307">
        <v>306</v>
      </c>
      <c r="Y307" s="21" t="e">
        <f t="shared" si="30"/>
        <v>#NUM!</v>
      </c>
      <c r="Z307" s="22" t="e">
        <f t="shared" si="31"/>
        <v>#NUM!</v>
      </c>
    </row>
    <row r="308" spans="23:26" x14ac:dyDescent="0.3">
      <c r="W308">
        <f t="shared" si="32"/>
        <v>26</v>
      </c>
      <c r="X308">
        <v>307</v>
      </c>
      <c r="Y308" s="21" t="e">
        <f t="shared" si="30"/>
        <v>#NUM!</v>
      </c>
      <c r="Z308" s="22" t="e">
        <f t="shared" si="31"/>
        <v>#NUM!</v>
      </c>
    </row>
    <row r="309" spans="23:26" x14ac:dyDescent="0.3">
      <c r="W309">
        <f t="shared" si="32"/>
        <v>26</v>
      </c>
      <c r="X309">
        <v>308</v>
      </c>
      <c r="Y309" s="21" t="e">
        <f t="shared" si="30"/>
        <v>#NUM!</v>
      </c>
      <c r="Z309" s="22" t="e">
        <f t="shared" si="31"/>
        <v>#NUM!</v>
      </c>
    </row>
    <row r="310" spans="23:26" x14ac:dyDescent="0.3">
      <c r="W310">
        <f t="shared" si="32"/>
        <v>26</v>
      </c>
      <c r="X310">
        <v>309</v>
      </c>
      <c r="Y310" s="21" t="e">
        <f t="shared" si="30"/>
        <v>#NUM!</v>
      </c>
      <c r="Z310" s="22" t="e">
        <f t="shared" si="31"/>
        <v>#NUM!</v>
      </c>
    </row>
    <row r="311" spans="23:26" x14ac:dyDescent="0.3">
      <c r="W311">
        <f t="shared" si="32"/>
        <v>26</v>
      </c>
      <c r="X311">
        <v>310</v>
      </c>
      <c r="Y311" s="21" t="e">
        <f t="shared" si="30"/>
        <v>#NUM!</v>
      </c>
      <c r="Z311" s="22" t="e">
        <f t="shared" si="31"/>
        <v>#NUM!</v>
      </c>
    </row>
    <row r="312" spans="23:26" x14ac:dyDescent="0.3">
      <c r="W312">
        <f t="shared" si="32"/>
        <v>26</v>
      </c>
      <c r="X312">
        <v>311</v>
      </c>
      <c r="Y312" s="21" t="e">
        <f t="shared" si="30"/>
        <v>#NUM!</v>
      </c>
      <c r="Z312" s="22" t="e">
        <f t="shared" si="31"/>
        <v>#NUM!</v>
      </c>
    </row>
    <row r="313" spans="23:26" x14ac:dyDescent="0.3">
      <c r="W313">
        <f t="shared" si="32"/>
        <v>26</v>
      </c>
      <c r="X313">
        <v>312</v>
      </c>
      <c r="Y313" s="21" t="e">
        <f t="shared" si="30"/>
        <v>#NUM!</v>
      </c>
      <c r="Z313" s="22" t="e">
        <f t="shared" si="31"/>
        <v>#NUM!</v>
      </c>
    </row>
    <row r="314" spans="23:26" x14ac:dyDescent="0.3">
      <c r="W314">
        <f t="shared" si="32"/>
        <v>27</v>
      </c>
      <c r="X314">
        <v>313</v>
      </c>
      <c r="Y314" s="21" t="e">
        <f t="shared" si="30"/>
        <v>#NUM!</v>
      </c>
      <c r="Z314" s="22" t="e">
        <f t="shared" si="31"/>
        <v>#NUM!</v>
      </c>
    </row>
    <row r="315" spans="23:26" x14ac:dyDescent="0.3">
      <c r="W315">
        <f t="shared" si="32"/>
        <v>27</v>
      </c>
      <c r="X315">
        <v>314</v>
      </c>
      <c r="Y315" s="21" t="e">
        <f t="shared" si="30"/>
        <v>#NUM!</v>
      </c>
      <c r="Z315" s="22" t="e">
        <f t="shared" si="31"/>
        <v>#NUM!</v>
      </c>
    </row>
    <row r="316" spans="23:26" x14ac:dyDescent="0.3">
      <c r="W316">
        <f t="shared" si="32"/>
        <v>27</v>
      </c>
      <c r="X316">
        <v>315</v>
      </c>
      <c r="Y316" s="21" t="e">
        <f t="shared" si="30"/>
        <v>#NUM!</v>
      </c>
      <c r="Z316" s="22" t="e">
        <f t="shared" si="31"/>
        <v>#NUM!</v>
      </c>
    </row>
    <row r="317" spans="23:26" x14ac:dyDescent="0.3">
      <c r="W317">
        <f t="shared" si="32"/>
        <v>27</v>
      </c>
      <c r="X317">
        <v>316</v>
      </c>
      <c r="Y317" s="21" t="e">
        <f t="shared" si="30"/>
        <v>#NUM!</v>
      </c>
      <c r="Z317" s="22" t="e">
        <f t="shared" si="31"/>
        <v>#NUM!</v>
      </c>
    </row>
    <row r="318" spans="23:26" x14ac:dyDescent="0.3">
      <c r="W318">
        <f t="shared" si="32"/>
        <v>27</v>
      </c>
      <c r="X318">
        <v>317</v>
      </c>
      <c r="Y318" s="21" t="e">
        <f t="shared" si="30"/>
        <v>#NUM!</v>
      </c>
      <c r="Z318" s="22" t="e">
        <f t="shared" si="31"/>
        <v>#NUM!</v>
      </c>
    </row>
    <row r="319" spans="23:26" x14ac:dyDescent="0.3">
      <c r="W319">
        <f t="shared" si="32"/>
        <v>27</v>
      </c>
      <c r="X319">
        <v>318</v>
      </c>
      <c r="Y319" s="21" t="e">
        <f t="shared" si="30"/>
        <v>#NUM!</v>
      </c>
      <c r="Z319" s="22" t="e">
        <f t="shared" si="31"/>
        <v>#NUM!</v>
      </c>
    </row>
    <row r="320" spans="23:26" x14ac:dyDescent="0.3">
      <c r="W320">
        <f t="shared" si="32"/>
        <v>27</v>
      </c>
      <c r="X320">
        <v>319</v>
      </c>
      <c r="Y320" s="21" t="e">
        <f t="shared" si="30"/>
        <v>#NUM!</v>
      </c>
      <c r="Z320" s="22" t="e">
        <f t="shared" si="31"/>
        <v>#NUM!</v>
      </c>
    </row>
    <row r="321" spans="23:26" x14ac:dyDescent="0.3">
      <c r="W321">
        <f t="shared" si="32"/>
        <v>27</v>
      </c>
      <c r="X321">
        <v>320</v>
      </c>
      <c r="Y321" s="21" t="e">
        <f t="shared" si="30"/>
        <v>#NUM!</v>
      </c>
      <c r="Z321" s="22" t="e">
        <f t="shared" si="31"/>
        <v>#NUM!</v>
      </c>
    </row>
    <row r="322" spans="23:26" x14ac:dyDescent="0.3">
      <c r="W322">
        <f t="shared" si="32"/>
        <v>27</v>
      </c>
      <c r="X322">
        <v>321</v>
      </c>
      <c r="Y322" s="21" t="e">
        <f t="shared" si="30"/>
        <v>#NUM!</v>
      </c>
      <c r="Z322" s="22" t="e">
        <f t="shared" si="31"/>
        <v>#NUM!</v>
      </c>
    </row>
    <row r="323" spans="23:26" x14ac:dyDescent="0.3">
      <c r="W323">
        <f t="shared" si="32"/>
        <v>27</v>
      </c>
      <c r="X323">
        <v>322</v>
      </c>
      <c r="Y323" s="21" t="e">
        <f t="shared" ref="Y323:Y361" si="33">IPMT($E$11/12,X323,$E$7*12,-$I$4)</f>
        <v>#NUM!</v>
      </c>
      <c r="Z323" s="22" t="e">
        <f t="shared" ref="Z323:Z361" si="34">$I$5-Y323</f>
        <v>#NUM!</v>
      </c>
    </row>
    <row r="324" spans="23:26" x14ac:dyDescent="0.3">
      <c r="W324">
        <f t="shared" si="32"/>
        <v>27</v>
      </c>
      <c r="X324">
        <v>323</v>
      </c>
      <c r="Y324" s="21" t="e">
        <f t="shared" si="33"/>
        <v>#NUM!</v>
      </c>
      <c r="Z324" s="22" t="e">
        <f t="shared" si="34"/>
        <v>#NUM!</v>
      </c>
    </row>
    <row r="325" spans="23:26" x14ac:dyDescent="0.3">
      <c r="W325">
        <f t="shared" si="32"/>
        <v>27</v>
      </c>
      <c r="X325">
        <v>324</v>
      </c>
      <c r="Y325" s="21" t="e">
        <f t="shared" si="33"/>
        <v>#NUM!</v>
      </c>
      <c r="Z325" s="22" t="e">
        <f t="shared" si="34"/>
        <v>#NUM!</v>
      </c>
    </row>
    <row r="326" spans="23:26" x14ac:dyDescent="0.3">
      <c r="W326">
        <f t="shared" si="32"/>
        <v>28</v>
      </c>
      <c r="X326">
        <v>325</v>
      </c>
      <c r="Y326" s="21" t="e">
        <f t="shared" si="33"/>
        <v>#NUM!</v>
      </c>
      <c r="Z326" s="22" t="e">
        <f t="shared" si="34"/>
        <v>#NUM!</v>
      </c>
    </row>
    <row r="327" spans="23:26" x14ac:dyDescent="0.3">
      <c r="W327">
        <f t="shared" si="32"/>
        <v>28</v>
      </c>
      <c r="X327">
        <v>326</v>
      </c>
      <c r="Y327" s="21" t="e">
        <f t="shared" si="33"/>
        <v>#NUM!</v>
      </c>
      <c r="Z327" s="22" t="e">
        <f t="shared" si="34"/>
        <v>#NUM!</v>
      </c>
    </row>
    <row r="328" spans="23:26" x14ac:dyDescent="0.3">
      <c r="W328">
        <f t="shared" si="32"/>
        <v>28</v>
      </c>
      <c r="X328">
        <v>327</v>
      </c>
      <c r="Y328" s="21" t="e">
        <f t="shared" si="33"/>
        <v>#NUM!</v>
      </c>
      <c r="Z328" s="22" t="e">
        <f t="shared" si="34"/>
        <v>#NUM!</v>
      </c>
    </row>
    <row r="329" spans="23:26" x14ac:dyDescent="0.3">
      <c r="W329">
        <f t="shared" si="32"/>
        <v>28</v>
      </c>
      <c r="X329">
        <v>328</v>
      </c>
      <c r="Y329" s="21" t="e">
        <f t="shared" si="33"/>
        <v>#NUM!</v>
      </c>
      <c r="Z329" s="22" t="e">
        <f t="shared" si="34"/>
        <v>#NUM!</v>
      </c>
    </row>
    <row r="330" spans="23:26" x14ac:dyDescent="0.3">
      <c r="W330">
        <f t="shared" si="32"/>
        <v>28</v>
      </c>
      <c r="X330">
        <v>329</v>
      </c>
      <c r="Y330" s="21" t="e">
        <f t="shared" si="33"/>
        <v>#NUM!</v>
      </c>
      <c r="Z330" s="22" t="e">
        <f t="shared" si="34"/>
        <v>#NUM!</v>
      </c>
    </row>
    <row r="331" spans="23:26" x14ac:dyDescent="0.3">
      <c r="W331">
        <f t="shared" si="32"/>
        <v>28</v>
      </c>
      <c r="X331">
        <v>330</v>
      </c>
      <c r="Y331" s="21" t="e">
        <f t="shared" si="33"/>
        <v>#NUM!</v>
      </c>
      <c r="Z331" s="22" t="e">
        <f t="shared" si="34"/>
        <v>#NUM!</v>
      </c>
    </row>
    <row r="332" spans="23:26" x14ac:dyDescent="0.3">
      <c r="W332">
        <f t="shared" si="32"/>
        <v>28</v>
      </c>
      <c r="X332">
        <v>331</v>
      </c>
      <c r="Y332" s="21" t="e">
        <f t="shared" si="33"/>
        <v>#NUM!</v>
      </c>
      <c r="Z332" s="22" t="e">
        <f t="shared" si="34"/>
        <v>#NUM!</v>
      </c>
    </row>
    <row r="333" spans="23:26" x14ac:dyDescent="0.3">
      <c r="W333">
        <f t="shared" si="32"/>
        <v>28</v>
      </c>
      <c r="X333">
        <v>332</v>
      </c>
      <c r="Y333" s="21" t="e">
        <f t="shared" si="33"/>
        <v>#NUM!</v>
      </c>
      <c r="Z333" s="22" t="e">
        <f t="shared" si="34"/>
        <v>#NUM!</v>
      </c>
    </row>
    <row r="334" spans="23:26" x14ac:dyDescent="0.3">
      <c r="W334">
        <f t="shared" si="32"/>
        <v>28</v>
      </c>
      <c r="X334">
        <v>333</v>
      </c>
      <c r="Y334" s="21" t="e">
        <f t="shared" si="33"/>
        <v>#NUM!</v>
      </c>
      <c r="Z334" s="22" t="e">
        <f t="shared" si="34"/>
        <v>#NUM!</v>
      </c>
    </row>
    <row r="335" spans="23:26" x14ac:dyDescent="0.3">
      <c r="W335">
        <f t="shared" ref="W335:W361" si="35">W323+1</f>
        <v>28</v>
      </c>
      <c r="X335">
        <v>334</v>
      </c>
      <c r="Y335" s="21" t="e">
        <f t="shared" si="33"/>
        <v>#NUM!</v>
      </c>
      <c r="Z335" s="22" t="e">
        <f t="shared" si="34"/>
        <v>#NUM!</v>
      </c>
    </row>
    <row r="336" spans="23:26" x14ac:dyDescent="0.3">
      <c r="W336">
        <f t="shared" si="35"/>
        <v>28</v>
      </c>
      <c r="X336">
        <v>335</v>
      </c>
      <c r="Y336" s="21" t="e">
        <f t="shared" si="33"/>
        <v>#NUM!</v>
      </c>
      <c r="Z336" s="22" t="e">
        <f t="shared" si="34"/>
        <v>#NUM!</v>
      </c>
    </row>
    <row r="337" spans="23:26" x14ac:dyDescent="0.3">
      <c r="W337">
        <f t="shared" si="35"/>
        <v>28</v>
      </c>
      <c r="X337">
        <v>336</v>
      </c>
      <c r="Y337" s="21" t="e">
        <f t="shared" si="33"/>
        <v>#NUM!</v>
      </c>
      <c r="Z337" s="22" t="e">
        <f t="shared" si="34"/>
        <v>#NUM!</v>
      </c>
    </row>
    <row r="338" spans="23:26" x14ac:dyDescent="0.3">
      <c r="W338">
        <f t="shared" si="35"/>
        <v>29</v>
      </c>
      <c r="X338">
        <v>337</v>
      </c>
      <c r="Y338" s="21" t="e">
        <f t="shared" si="33"/>
        <v>#NUM!</v>
      </c>
      <c r="Z338" s="22" t="e">
        <f t="shared" si="34"/>
        <v>#NUM!</v>
      </c>
    </row>
    <row r="339" spans="23:26" x14ac:dyDescent="0.3">
      <c r="W339">
        <f t="shared" si="35"/>
        <v>29</v>
      </c>
      <c r="X339">
        <v>338</v>
      </c>
      <c r="Y339" s="21" t="e">
        <f t="shared" si="33"/>
        <v>#NUM!</v>
      </c>
      <c r="Z339" s="22" t="e">
        <f t="shared" si="34"/>
        <v>#NUM!</v>
      </c>
    </row>
    <row r="340" spans="23:26" x14ac:dyDescent="0.3">
      <c r="W340">
        <f t="shared" si="35"/>
        <v>29</v>
      </c>
      <c r="X340">
        <v>339</v>
      </c>
      <c r="Y340" s="21" t="e">
        <f t="shared" si="33"/>
        <v>#NUM!</v>
      </c>
      <c r="Z340" s="22" t="e">
        <f t="shared" si="34"/>
        <v>#NUM!</v>
      </c>
    </row>
    <row r="341" spans="23:26" x14ac:dyDescent="0.3">
      <c r="W341">
        <f t="shared" si="35"/>
        <v>29</v>
      </c>
      <c r="X341">
        <v>340</v>
      </c>
      <c r="Y341" s="21" t="e">
        <f t="shared" si="33"/>
        <v>#NUM!</v>
      </c>
      <c r="Z341" s="22" t="e">
        <f t="shared" si="34"/>
        <v>#NUM!</v>
      </c>
    </row>
    <row r="342" spans="23:26" x14ac:dyDescent="0.3">
      <c r="W342">
        <f t="shared" si="35"/>
        <v>29</v>
      </c>
      <c r="X342">
        <v>341</v>
      </c>
      <c r="Y342" s="21" t="e">
        <f t="shared" si="33"/>
        <v>#NUM!</v>
      </c>
      <c r="Z342" s="22" t="e">
        <f t="shared" si="34"/>
        <v>#NUM!</v>
      </c>
    </row>
    <row r="343" spans="23:26" x14ac:dyDescent="0.3">
      <c r="W343">
        <f t="shared" si="35"/>
        <v>29</v>
      </c>
      <c r="X343">
        <v>342</v>
      </c>
      <c r="Y343" s="21" t="e">
        <f t="shared" si="33"/>
        <v>#NUM!</v>
      </c>
      <c r="Z343" s="22" t="e">
        <f t="shared" si="34"/>
        <v>#NUM!</v>
      </c>
    </row>
    <row r="344" spans="23:26" x14ac:dyDescent="0.3">
      <c r="W344">
        <f t="shared" si="35"/>
        <v>29</v>
      </c>
      <c r="X344">
        <v>343</v>
      </c>
      <c r="Y344" s="21" t="e">
        <f t="shared" si="33"/>
        <v>#NUM!</v>
      </c>
      <c r="Z344" s="22" t="e">
        <f t="shared" si="34"/>
        <v>#NUM!</v>
      </c>
    </row>
    <row r="345" spans="23:26" x14ac:dyDescent="0.3">
      <c r="W345">
        <f t="shared" si="35"/>
        <v>29</v>
      </c>
      <c r="X345">
        <v>344</v>
      </c>
      <c r="Y345" s="21" t="e">
        <f t="shared" si="33"/>
        <v>#NUM!</v>
      </c>
      <c r="Z345" s="22" t="e">
        <f t="shared" si="34"/>
        <v>#NUM!</v>
      </c>
    </row>
    <row r="346" spans="23:26" x14ac:dyDescent="0.3">
      <c r="W346">
        <f t="shared" si="35"/>
        <v>29</v>
      </c>
      <c r="X346">
        <v>345</v>
      </c>
      <c r="Y346" s="21" t="e">
        <f t="shared" si="33"/>
        <v>#NUM!</v>
      </c>
      <c r="Z346" s="22" t="e">
        <f t="shared" si="34"/>
        <v>#NUM!</v>
      </c>
    </row>
    <row r="347" spans="23:26" x14ac:dyDescent="0.3">
      <c r="W347">
        <f t="shared" si="35"/>
        <v>29</v>
      </c>
      <c r="X347">
        <v>346</v>
      </c>
      <c r="Y347" s="21" t="e">
        <f t="shared" si="33"/>
        <v>#NUM!</v>
      </c>
      <c r="Z347" s="22" t="e">
        <f t="shared" si="34"/>
        <v>#NUM!</v>
      </c>
    </row>
    <row r="348" spans="23:26" x14ac:dyDescent="0.3">
      <c r="W348">
        <f t="shared" si="35"/>
        <v>29</v>
      </c>
      <c r="X348">
        <v>347</v>
      </c>
      <c r="Y348" s="21" t="e">
        <f t="shared" si="33"/>
        <v>#NUM!</v>
      </c>
      <c r="Z348" s="22" t="e">
        <f t="shared" si="34"/>
        <v>#NUM!</v>
      </c>
    </row>
    <row r="349" spans="23:26" x14ac:dyDescent="0.3">
      <c r="W349">
        <f t="shared" si="35"/>
        <v>29</v>
      </c>
      <c r="X349">
        <v>348</v>
      </c>
      <c r="Y349" s="21" t="e">
        <f t="shared" si="33"/>
        <v>#NUM!</v>
      </c>
      <c r="Z349" s="22" t="e">
        <f t="shared" si="34"/>
        <v>#NUM!</v>
      </c>
    </row>
    <row r="350" spans="23:26" x14ac:dyDescent="0.3">
      <c r="W350">
        <f t="shared" si="35"/>
        <v>30</v>
      </c>
      <c r="X350">
        <v>349</v>
      </c>
      <c r="Y350" s="21" t="e">
        <f t="shared" si="33"/>
        <v>#NUM!</v>
      </c>
      <c r="Z350" s="22" t="e">
        <f t="shared" si="34"/>
        <v>#NUM!</v>
      </c>
    </row>
    <row r="351" spans="23:26" x14ac:dyDescent="0.3">
      <c r="W351">
        <f t="shared" si="35"/>
        <v>30</v>
      </c>
      <c r="X351">
        <v>350</v>
      </c>
      <c r="Y351" s="21" t="e">
        <f t="shared" si="33"/>
        <v>#NUM!</v>
      </c>
      <c r="Z351" s="22" t="e">
        <f t="shared" si="34"/>
        <v>#NUM!</v>
      </c>
    </row>
    <row r="352" spans="23:26" x14ac:dyDescent="0.3">
      <c r="W352">
        <f t="shared" si="35"/>
        <v>30</v>
      </c>
      <c r="X352">
        <v>351</v>
      </c>
      <c r="Y352" s="21" t="e">
        <f t="shared" si="33"/>
        <v>#NUM!</v>
      </c>
      <c r="Z352" s="22" t="e">
        <f t="shared" si="34"/>
        <v>#NUM!</v>
      </c>
    </row>
    <row r="353" spans="23:26" x14ac:dyDescent="0.3">
      <c r="W353">
        <f t="shared" si="35"/>
        <v>30</v>
      </c>
      <c r="X353">
        <v>352</v>
      </c>
      <c r="Y353" s="21" t="e">
        <f t="shared" si="33"/>
        <v>#NUM!</v>
      </c>
      <c r="Z353" s="22" t="e">
        <f t="shared" si="34"/>
        <v>#NUM!</v>
      </c>
    </row>
    <row r="354" spans="23:26" x14ac:dyDescent="0.3">
      <c r="W354">
        <f t="shared" si="35"/>
        <v>30</v>
      </c>
      <c r="X354">
        <v>353</v>
      </c>
      <c r="Y354" s="21" t="e">
        <f t="shared" si="33"/>
        <v>#NUM!</v>
      </c>
      <c r="Z354" s="22" t="e">
        <f t="shared" si="34"/>
        <v>#NUM!</v>
      </c>
    </row>
    <row r="355" spans="23:26" x14ac:dyDescent="0.3">
      <c r="W355">
        <f t="shared" si="35"/>
        <v>30</v>
      </c>
      <c r="X355">
        <v>354</v>
      </c>
      <c r="Y355" s="21" t="e">
        <f t="shared" si="33"/>
        <v>#NUM!</v>
      </c>
      <c r="Z355" s="22" t="e">
        <f t="shared" si="34"/>
        <v>#NUM!</v>
      </c>
    </row>
    <row r="356" spans="23:26" x14ac:dyDescent="0.3">
      <c r="W356">
        <f t="shared" si="35"/>
        <v>30</v>
      </c>
      <c r="X356">
        <v>355</v>
      </c>
      <c r="Y356" s="21" t="e">
        <f t="shared" si="33"/>
        <v>#NUM!</v>
      </c>
      <c r="Z356" s="22" t="e">
        <f t="shared" si="34"/>
        <v>#NUM!</v>
      </c>
    </row>
    <row r="357" spans="23:26" x14ac:dyDescent="0.3">
      <c r="W357">
        <f t="shared" si="35"/>
        <v>30</v>
      </c>
      <c r="X357">
        <v>356</v>
      </c>
      <c r="Y357" s="21" t="e">
        <f t="shared" si="33"/>
        <v>#NUM!</v>
      </c>
      <c r="Z357" s="22" t="e">
        <f t="shared" si="34"/>
        <v>#NUM!</v>
      </c>
    </row>
    <row r="358" spans="23:26" x14ac:dyDescent="0.3">
      <c r="W358">
        <f t="shared" si="35"/>
        <v>30</v>
      </c>
      <c r="X358">
        <v>357</v>
      </c>
      <c r="Y358" s="21" t="e">
        <f t="shared" si="33"/>
        <v>#NUM!</v>
      </c>
      <c r="Z358" s="22" t="e">
        <f t="shared" si="34"/>
        <v>#NUM!</v>
      </c>
    </row>
    <row r="359" spans="23:26" x14ac:dyDescent="0.3">
      <c r="W359">
        <f t="shared" si="35"/>
        <v>30</v>
      </c>
      <c r="X359">
        <v>358</v>
      </c>
      <c r="Y359" s="21" t="e">
        <f t="shared" si="33"/>
        <v>#NUM!</v>
      </c>
      <c r="Z359" s="22" t="e">
        <f t="shared" si="34"/>
        <v>#NUM!</v>
      </c>
    </row>
    <row r="360" spans="23:26" x14ac:dyDescent="0.3">
      <c r="W360">
        <f t="shared" si="35"/>
        <v>30</v>
      </c>
      <c r="X360">
        <v>359</v>
      </c>
      <c r="Y360" s="21" t="e">
        <f t="shared" si="33"/>
        <v>#NUM!</v>
      </c>
      <c r="Z360" s="22" t="e">
        <f t="shared" si="34"/>
        <v>#NUM!</v>
      </c>
    </row>
    <row r="361" spans="23:26" x14ac:dyDescent="0.3">
      <c r="W361">
        <f t="shared" si="35"/>
        <v>30</v>
      </c>
      <c r="X361">
        <v>360</v>
      </c>
      <c r="Y361" s="21" t="e">
        <f t="shared" si="33"/>
        <v>#NUM!</v>
      </c>
      <c r="Z361" s="22" t="e">
        <f t="shared" si="34"/>
        <v>#NUM!</v>
      </c>
    </row>
  </sheetData>
  <sheetProtection algorithmName="SHA-512" hashValue="844oMQ5kmmqFqFPS3bVE58MLx6nqIvCgksJSqVRd4Xbjci89mDy3hbl5RR+jS25tEdaq9XLGTccE7/WalIh8vw==" saltValue="Fgo6FuVAzM4WNJQGGyP+TQ==" spinCount="100000" sheet="1" objects="1" scenarios="1"/>
  <mergeCells count="15">
    <mergeCell ref="C3:E3"/>
    <mergeCell ref="G5:H5"/>
    <mergeCell ref="G6:H6"/>
    <mergeCell ref="C7:D7"/>
    <mergeCell ref="C10:D10"/>
    <mergeCell ref="F13:I13"/>
    <mergeCell ref="J13:L13"/>
    <mergeCell ref="M13:O13"/>
    <mergeCell ref="C11:D11"/>
    <mergeCell ref="C4:D4"/>
    <mergeCell ref="C5:D5"/>
    <mergeCell ref="G4:H4"/>
    <mergeCell ref="C6:D6"/>
    <mergeCell ref="C8:D8"/>
    <mergeCell ref="C9:D9"/>
  </mergeCells>
  <phoneticPr fontId="3" type="noConversion"/>
  <conditionalFormatting sqref="I15:I34">
    <cfRule type="cellIs" dxfId="5" priority="5" operator="lessThan">
      <formula>0</formula>
    </cfRule>
    <cfRule type="cellIs" dxfId="4" priority="6" operator="lessThan">
      <formula>0</formula>
    </cfRule>
  </conditionalFormatting>
  <conditionalFormatting sqref="L15:L34">
    <cfRule type="cellIs" dxfId="3" priority="3" operator="lessThan">
      <formula>0</formula>
    </cfRule>
    <cfRule type="cellIs" dxfId="2" priority="4" operator="lessThan">
      <formula>0</formula>
    </cfRule>
  </conditionalFormatting>
  <conditionalFormatting sqref="O15:O25 O26:P34">
    <cfRule type="cellIs" dxfId="1" priority="1" operator="lessThan">
      <formula>0</formula>
    </cfRule>
    <cfRule type="cellIs" dxfId="0" priority="2" operator="lessThan">
      <formula>0</formula>
    </cfRule>
  </conditionalFormatting>
  <dataValidations count="2">
    <dataValidation type="whole" operator="greaterThanOrEqual" allowBlank="1" showInputMessage="1" showErrorMessage="1" errorTitle="Min 20 lat" error="Wpisz proszę wartość większą od 20 lat" promptTitle="Min 20 lat" sqref="E7" xr:uid="{2D8403C8-959A-4193-B9CC-F307735B19F8}">
      <formula1>20</formula1>
    </dataValidation>
    <dataValidation type="whole" allowBlank="1" showInputMessage="1" showErrorMessage="1" errorTitle="Uwaga" error="Wartość wkładu własnego nie może być większa niż wartość nieruchomości" sqref="E5" xr:uid="{707A44F7-742E-45DF-92DC-4D9409AC0E8F}">
      <formula1>0</formula1>
      <formula2>E4</formula2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Długoterminowa rentowność najmu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Walendowicz</dc:creator>
  <cp:lastModifiedBy>Michał Walendowicz</cp:lastModifiedBy>
  <dcterms:created xsi:type="dcterms:W3CDTF">2023-08-10T06:36:54Z</dcterms:created>
  <dcterms:modified xsi:type="dcterms:W3CDTF">2023-08-18T09:33:14Z</dcterms:modified>
</cp:coreProperties>
</file>